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ayroll Inormation\Public Act 97-0609\"/>
    </mc:Choice>
  </mc:AlternateContent>
  <bookViews>
    <workbookView xWindow="0" yWindow="0" windowWidth="28800" windowHeight="11805" activeTab="1"/>
  </bookViews>
  <sheets>
    <sheet name="Sheet1" sheetId="1" r:id="rId1"/>
    <sheet name="FIN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D5" i="1"/>
  <c r="N10" i="1"/>
  <c r="F10" i="1"/>
  <c r="E10" i="1"/>
  <c r="D10" i="1"/>
  <c r="O10" i="1" s="1"/>
  <c r="P10" i="1" s="1"/>
  <c r="N9" i="1"/>
  <c r="F9" i="1"/>
  <c r="E9" i="1"/>
  <c r="D9" i="1"/>
  <c r="N8" i="1"/>
  <c r="F8" i="1"/>
  <c r="E8" i="1"/>
  <c r="D8" i="1"/>
  <c r="O8" i="1" s="1"/>
  <c r="P8" i="1" s="1"/>
  <c r="N6" i="1"/>
  <c r="F6" i="1"/>
  <c r="E6" i="1"/>
  <c r="D6" i="1"/>
  <c r="N5" i="1"/>
  <c r="O5" i="1"/>
  <c r="P5" i="1" s="1"/>
  <c r="C7" i="1"/>
  <c r="F7" i="1" s="1"/>
  <c r="N7" i="1"/>
  <c r="O6" i="1" l="1"/>
  <c r="P6" i="1" s="1"/>
  <c r="O9" i="1"/>
  <c r="P9" i="1" s="1"/>
  <c r="D7" i="1"/>
  <c r="E7" i="1"/>
  <c r="O7" i="1" l="1"/>
  <c r="P7" i="1" s="1"/>
</calcChain>
</file>

<file path=xl/sharedStrings.xml><?xml version="1.0" encoding="utf-8"?>
<sst xmlns="http://schemas.openxmlformats.org/spreadsheetml/2006/main" count="52" uniqueCount="32">
  <si>
    <t>Name of Employee</t>
  </si>
  <si>
    <t>Role</t>
  </si>
  <si>
    <t>Annual Salary</t>
  </si>
  <si>
    <t>Medicare</t>
  </si>
  <si>
    <t>FICA</t>
  </si>
  <si>
    <t>IMRF</t>
  </si>
  <si>
    <t>Mointhly Health</t>
  </si>
  <si>
    <t>Health</t>
  </si>
  <si>
    <t>Monthly Dental</t>
  </si>
  <si>
    <t>Dental</t>
  </si>
  <si>
    <t>Monthly Vision</t>
  </si>
  <si>
    <t>Vision</t>
  </si>
  <si>
    <t>Monthly Life</t>
  </si>
  <si>
    <t>Life &amp; ADD</t>
  </si>
  <si>
    <t>Benefit Total</t>
  </si>
  <si>
    <t>Total</t>
  </si>
  <si>
    <t>Sick/ Personal Days</t>
  </si>
  <si>
    <t>Vacation Days</t>
  </si>
  <si>
    <t>COBY, CHERI</t>
  </si>
  <si>
    <t xml:space="preserve">ADMINISTRATIVE ASSISTANT </t>
  </si>
  <si>
    <t>KRAEMER, KYLE</t>
  </si>
  <si>
    <t>DIRECTOR OF TECHNOLOGY</t>
  </si>
  <si>
    <t>MILETICH -WESTER, DIANA</t>
  </si>
  <si>
    <t>PAYROLL &amp; BENEFIT SPECIALIST</t>
  </si>
  <si>
    <t xml:space="preserve">SABU, STACEY M                                                   </t>
  </si>
  <si>
    <t>SNYDER, SEAN</t>
  </si>
  <si>
    <t>Public Act 97-0609</t>
  </si>
  <si>
    <t>OCCUPATIONAL THERAPIST</t>
  </si>
  <si>
    <t>DIRECTOR OF FACILITY MGMT</t>
  </si>
  <si>
    <t>ROGERS, CHAD</t>
  </si>
  <si>
    <t>TRANSPORTATION SUPERVISOR</t>
  </si>
  <si>
    <t>2022-2023  IMRF Wage/Benefit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</si>
</sst>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4" fontId="0" fillId="0" borderId="5" xfId="0" applyNumberFormat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4" fontId="0" fillId="0" borderId="7" xfId="0" applyNumberFormat="1" applyBorder="1" applyAlignment="1">
      <alignment horizontal="center" vertical="center"/>
    </xf>
    <xf numFmtId="4" fontId="0" fillId="0" borderId="7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N14" sqref="N14"/>
    </sheetView>
  </sheetViews>
  <sheetFormatPr defaultRowHeight="15" x14ac:dyDescent="0.25"/>
  <cols>
    <col min="1" max="1" width="26.28515625" customWidth="1"/>
    <col min="2" max="2" width="36.28515625" hidden="1" customWidth="1"/>
    <col min="3" max="3" width="11.140625" bestFit="1" customWidth="1"/>
    <col min="7" max="7" width="0" hidden="1" customWidth="1"/>
    <col min="9" max="9" width="0" hidden="1" customWidth="1"/>
    <col min="11" max="11" width="0" hidden="1" customWidth="1"/>
    <col min="13" max="13" width="0" hidden="1" customWidth="1"/>
    <col min="15" max="15" width="11" customWidth="1"/>
    <col min="16" max="16" width="10.28515625" customWidth="1"/>
    <col min="17" max="17" width="10.7109375" style="7" customWidth="1"/>
    <col min="18" max="18" width="9.140625" style="7"/>
  </cols>
  <sheetData>
    <row r="1" spans="1:18" ht="21" x14ac:dyDescent="0.25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Q1"/>
      <c r="R1"/>
    </row>
    <row r="2" spans="1:18" ht="21" x14ac:dyDescent="0.25">
      <c r="A2" s="12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Q2"/>
      <c r="R2"/>
    </row>
    <row r="3" spans="1:18" x14ac:dyDescent="0.25">
      <c r="L3" s="7"/>
      <c r="M3" s="7"/>
      <c r="Q3"/>
      <c r="R3"/>
    </row>
    <row r="4" spans="1:18" s="5" customFormat="1" ht="4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3" t="s">
        <v>16</v>
      </c>
      <c r="R4" s="4" t="s">
        <v>17</v>
      </c>
    </row>
    <row r="5" spans="1:18" s="7" customFormat="1" ht="24.75" customHeight="1" x14ac:dyDescent="0.25">
      <c r="A5" s="11" t="s">
        <v>18</v>
      </c>
      <c r="B5" s="13" t="s">
        <v>19</v>
      </c>
      <c r="C5" s="17">
        <v>63402.32</v>
      </c>
      <c r="D5" s="18">
        <f>C5*1.45%</f>
        <v>919.33363999999995</v>
      </c>
      <c r="E5" s="18">
        <f>C5*6.2%</f>
        <v>3930.9438399999999</v>
      </c>
      <c r="F5" s="18">
        <f>(C5/2*0.0917)+(C5/2*0.1019)</f>
        <v>6137.3445760000004</v>
      </c>
      <c r="G5" s="18">
        <v>2770.07</v>
      </c>
      <c r="H5" s="18">
        <v>8866.8799999999992</v>
      </c>
      <c r="I5" s="18">
        <v>127.98</v>
      </c>
      <c r="J5" s="18">
        <v>443.04</v>
      </c>
      <c r="K5" s="18">
        <v>41.18</v>
      </c>
      <c r="L5" s="18">
        <v>138</v>
      </c>
      <c r="M5" s="18">
        <v>15.2</v>
      </c>
      <c r="N5" s="18">
        <f t="shared" ref="N5:N6" si="0">M5*12</f>
        <v>182.39999999999998</v>
      </c>
      <c r="O5" s="18">
        <f t="shared" ref="O5:O6" si="1">D5+E5+F5+H5+J5+L5+N5</f>
        <v>20617.942056</v>
      </c>
      <c r="P5" s="18">
        <f>C5+O5</f>
        <v>84020.262056000007</v>
      </c>
      <c r="Q5" s="7">
        <v>14</v>
      </c>
      <c r="R5" s="7">
        <v>20</v>
      </c>
    </row>
    <row r="6" spans="1:18" s="7" customFormat="1" ht="24.75" customHeight="1" x14ac:dyDescent="0.25">
      <c r="A6" s="19" t="s">
        <v>20</v>
      </c>
      <c r="B6" s="14" t="s">
        <v>21</v>
      </c>
      <c r="C6" s="17">
        <v>85000</v>
      </c>
      <c r="D6" s="18">
        <f>C6*1.45%</f>
        <v>1232.5</v>
      </c>
      <c r="E6" s="18">
        <f>C6*6.2%</f>
        <v>5270</v>
      </c>
      <c r="F6" s="18">
        <f>(C6/2*0.0917)+(C6/2*0.1019)</f>
        <v>8228</v>
      </c>
      <c r="G6" s="18">
        <v>2770.07</v>
      </c>
      <c r="H6" s="18">
        <v>9630.6</v>
      </c>
      <c r="I6" s="18">
        <v>127.98</v>
      </c>
      <c r="J6" s="18">
        <v>443.04</v>
      </c>
      <c r="K6" s="18">
        <v>41.18</v>
      </c>
      <c r="L6" s="18">
        <v>138</v>
      </c>
      <c r="M6" s="18">
        <v>15.2</v>
      </c>
      <c r="N6" s="18">
        <f t="shared" si="0"/>
        <v>182.39999999999998</v>
      </c>
      <c r="O6" s="18">
        <f t="shared" si="1"/>
        <v>25124.54</v>
      </c>
      <c r="P6" s="18">
        <f>C6+O6</f>
        <v>110124.54000000001</v>
      </c>
      <c r="Q6" s="7">
        <v>14</v>
      </c>
      <c r="R6" s="7">
        <v>15</v>
      </c>
    </row>
    <row r="7" spans="1:18" s="7" customFormat="1" ht="24.75" customHeight="1" x14ac:dyDescent="0.25">
      <c r="A7" s="20" t="s">
        <v>22</v>
      </c>
      <c r="B7" s="15" t="s">
        <v>23</v>
      </c>
      <c r="C7" s="16">
        <f>75757+20000</f>
        <v>95757</v>
      </c>
      <c r="D7" s="18">
        <f>C7*1.45%</f>
        <v>1388.4765</v>
      </c>
      <c r="E7" s="18">
        <f>C7*6.2%</f>
        <v>5936.9340000000002</v>
      </c>
      <c r="F7" s="18">
        <f>(C7/2*0.0917)+(C7/2*0.1019)</f>
        <v>9269.2776000000013</v>
      </c>
      <c r="G7" s="18">
        <v>2770.07</v>
      </c>
      <c r="H7" s="18">
        <v>25198.32</v>
      </c>
      <c r="I7" s="18">
        <v>127.98</v>
      </c>
      <c r="J7" s="18">
        <v>852.72</v>
      </c>
      <c r="K7" s="18">
        <v>41.18</v>
      </c>
      <c r="L7" s="18">
        <v>288.95999999999998</v>
      </c>
      <c r="M7" s="18">
        <v>15.2</v>
      </c>
      <c r="N7" s="18">
        <f>M7*12</f>
        <v>182.39999999999998</v>
      </c>
      <c r="O7" s="18">
        <f>D7+E7+F7+H7+J7+L7+N7</f>
        <v>43117.088100000001</v>
      </c>
      <c r="P7" s="18">
        <f>C7+O7</f>
        <v>138874.08809999999</v>
      </c>
      <c r="Q7" s="7">
        <v>14</v>
      </c>
      <c r="R7" s="7">
        <v>15</v>
      </c>
    </row>
    <row r="8" spans="1:18" s="7" customFormat="1" ht="24.75" customHeight="1" x14ac:dyDescent="0.25">
      <c r="A8" s="21" t="s">
        <v>29</v>
      </c>
      <c r="B8" s="15" t="s">
        <v>28</v>
      </c>
      <c r="C8" s="17">
        <v>66950</v>
      </c>
      <c r="D8" s="18">
        <f>C8*1.45%</f>
        <v>970.77499999999998</v>
      </c>
      <c r="E8" s="18">
        <f>C8*6.2%</f>
        <v>4150.8999999999996</v>
      </c>
      <c r="F8" s="18">
        <f>(C8/2*0.0917)+(C8/2*0.1019)</f>
        <v>6480.76</v>
      </c>
      <c r="G8" s="18">
        <v>2770.07</v>
      </c>
      <c r="H8" s="18">
        <v>8932.32</v>
      </c>
      <c r="I8" s="18">
        <v>127.98</v>
      </c>
      <c r="J8" s="18">
        <v>443.04</v>
      </c>
      <c r="K8" s="18">
        <v>41.18</v>
      </c>
      <c r="L8" s="18">
        <v>138</v>
      </c>
      <c r="M8" s="18">
        <v>15.2</v>
      </c>
      <c r="N8" s="18">
        <f t="shared" ref="N8:N10" si="2">M8*12</f>
        <v>182.39999999999998</v>
      </c>
      <c r="O8" s="18">
        <f t="shared" ref="O8:O10" si="3">D8+E8+F8+H8+J8+L8+N8</f>
        <v>21298.195</v>
      </c>
      <c r="P8" s="18">
        <f>C8+O8</f>
        <v>88248.195000000007</v>
      </c>
      <c r="Q8" s="7">
        <v>14</v>
      </c>
      <c r="R8" s="7">
        <v>15</v>
      </c>
    </row>
    <row r="9" spans="1:18" s="7" customFormat="1" ht="24.75" customHeight="1" x14ac:dyDescent="0.25">
      <c r="A9" s="20" t="s">
        <v>24</v>
      </c>
      <c r="B9" s="15" t="s">
        <v>27</v>
      </c>
      <c r="C9" s="17">
        <v>69732.460000000006</v>
      </c>
      <c r="D9" s="18">
        <f>C9*1.45%</f>
        <v>1011.12067</v>
      </c>
      <c r="E9" s="18">
        <f>C9*6.2%</f>
        <v>4323.4125200000008</v>
      </c>
      <c r="F9" s="18">
        <f>(C9/2*0.0917)+(C9/2*0.1019)</f>
        <v>6750.1021280000004</v>
      </c>
      <c r="G9" s="18">
        <v>2770.07</v>
      </c>
      <c r="H9" s="18">
        <v>8932.32</v>
      </c>
      <c r="I9" s="18">
        <v>127.98</v>
      </c>
      <c r="J9" s="18">
        <v>443.04</v>
      </c>
      <c r="K9" s="18">
        <v>41.18</v>
      </c>
      <c r="L9" s="18">
        <v>138</v>
      </c>
      <c r="M9" s="18">
        <v>15.2</v>
      </c>
      <c r="N9" s="18">
        <f t="shared" si="2"/>
        <v>182.39999999999998</v>
      </c>
      <c r="O9" s="18">
        <f t="shared" si="3"/>
        <v>21780.395318000003</v>
      </c>
      <c r="P9" s="18">
        <f>C9+O9</f>
        <v>91512.855318000016</v>
      </c>
      <c r="Q9" s="7">
        <v>14</v>
      </c>
      <c r="R9" s="7">
        <v>0</v>
      </c>
    </row>
    <row r="10" spans="1:18" s="7" customFormat="1" ht="24.75" customHeight="1" x14ac:dyDescent="0.25">
      <c r="A10" s="20" t="s">
        <v>25</v>
      </c>
      <c r="B10" s="15" t="s">
        <v>30</v>
      </c>
      <c r="C10" s="17">
        <v>56575</v>
      </c>
      <c r="D10" s="18">
        <f>C10*1.45%</f>
        <v>820.33749999999998</v>
      </c>
      <c r="E10" s="18">
        <f>C10*6.2%</f>
        <v>3507.65</v>
      </c>
      <c r="F10" s="18">
        <f>(C10/2*0.0917)+(C10/2*0.1019)</f>
        <v>5476.46</v>
      </c>
      <c r="G10" s="18">
        <v>2770.07</v>
      </c>
      <c r="H10" s="18">
        <v>10254.84</v>
      </c>
      <c r="I10" s="18">
        <v>127.98</v>
      </c>
      <c r="J10" s="18">
        <v>443.04</v>
      </c>
      <c r="K10" s="18">
        <v>41.18</v>
      </c>
      <c r="L10" s="18">
        <v>138</v>
      </c>
      <c r="M10" s="18">
        <v>15.2</v>
      </c>
      <c r="N10" s="18">
        <f t="shared" si="2"/>
        <v>182.39999999999998</v>
      </c>
      <c r="O10" s="18">
        <f t="shared" si="3"/>
        <v>20822.727500000001</v>
      </c>
      <c r="P10" s="18">
        <f>C10+O10</f>
        <v>77397.727500000008</v>
      </c>
      <c r="Q10" s="7">
        <v>14</v>
      </c>
      <c r="R10" s="7">
        <v>0</v>
      </c>
    </row>
    <row r="11" spans="1:18" s="7" customFormat="1" x14ac:dyDescent="0.25"/>
    <row r="12" spans="1:18" s="7" customFormat="1" x14ac:dyDescent="0.25"/>
  </sheetData>
  <sortState ref="A6:S11">
    <sortCondition ref="A6:A11"/>
  </sortState>
  <mergeCells count="2">
    <mergeCell ref="A1:M1"/>
    <mergeCell ref="A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8" sqref="B16:C18"/>
    </sheetView>
  </sheetViews>
  <sheetFormatPr defaultRowHeight="15" x14ac:dyDescent="0.25"/>
  <cols>
    <col min="1" max="1" width="26.28515625" customWidth="1"/>
    <col min="2" max="2" width="33.140625" customWidth="1"/>
    <col min="3" max="4" width="13.7109375" customWidth="1"/>
    <col min="5" max="5" width="10.7109375" style="7" customWidth="1"/>
    <col min="6" max="6" width="9.140625" style="7"/>
  </cols>
  <sheetData>
    <row r="1" spans="1:6" ht="21" x14ac:dyDescent="0.25">
      <c r="A1" s="12" t="s">
        <v>26</v>
      </c>
      <c r="B1" s="12"/>
      <c r="C1" s="12"/>
      <c r="D1" s="31"/>
      <c r="E1" s="31"/>
      <c r="F1" s="31"/>
    </row>
    <row r="2" spans="1:6" ht="21" x14ac:dyDescent="0.25">
      <c r="A2" s="12" t="s">
        <v>31</v>
      </c>
      <c r="B2" s="12"/>
      <c r="C2" s="12"/>
      <c r="D2" s="31"/>
      <c r="E2" s="31"/>
      <c r="F2" s="31"/>
    </row>
    <row r="3" spans="1:6" x14ac:dyDescent="0.25">
      <c r="E3"/>
      <c r="F3"/>
    </row>
    <row r="4" spans="1:6" s="5" customFormat="1" ht="45" x14ac:dyDescent="0.25">
      <c r="A4" s="1" t="s">
        <v>0</v>
      </c>
      <c r="B4" s="2" t="s">
        <v>1</v>
      </c>
      <c r="C4" s="2" t="s">
        <v>2</v>
      </c>
      <c r="D4" s="2" t="s">
        <v>15</v>
      </c>
      <c r="E4" s="3" t="s">
        <v>16</v>
      </c>
      <c r="F4" s="4" t="s">
        <v>17</v>
      </c>
    </row>
    <row r="5" spans="1:6" s="7" customFormat="1" ht="24.75" customHeight="1" x14ac:dyDescent="0.25">
      <c r="A5" s="9" t="s">
        <v>18</v>
      </c>
      <c r="B5" s="10" t="s">
        <v>19</v>
      </c>
      <c r="C5" s="28">
        <v>63402.32</v>
      </c>
      <c r="D5" s="29">
        <v>84020.262056000007</v>
      </c>
      <c r="E5" s="30">
        <v>14</v>
      </c>
      <c r="F5" s="30">
        <v>20</v>
      </c>
    </row>
    <row r="6" spans="1:6" s="7" customFormat="1" ht="24.75" customHeight="1" x14ac:dyDescent="0.25">
      <c r="A6" s="6" t="s">
        <v>20</v>
      </c>
      <c r="B6" s="8" t="s">
        <v>21</v>
      </c>
      <c r="C6" s="22">
        <v>85000</v>
      </c>
      <c r="D6" s="23">
        <v>110124.54000000001</v>
      </c>
      <c r="E6" s="24">
        <v>14</v>
      </c>
      <c r="F6" s="24">
        <v>15</v>
      </c>
    </row>
    <row r="7" spans="1:6" s="7" customFormat="1" ht="24.75" customHeight="1" x14ac:dyDescent="0.25">
      <c r="A7" s="6" t="s">
        <v>22</v>
      </c>
      <c r="B7" s="8" t="s">
        <v>23</v>
      </c>
      <c r="C7" s="25">
        <v>95757</v>
      </c>
      <c r="D7" s="23">
        <v>138874.08809999999</v>
      </c>
      <c r="E7" s="24">
        <v>14</v>
      </c>
      <c r="F7" s="24">
        <v>15</v>
      </c>
    </row>
    <row r="8" spans="1:6" s="7" customFormat="1" ht="24.75" customHeight="1" x14ac:dyDescent="0.25">
      <c r="A8" s="26" t="s">
        <v>29</v>
      </c>
      <c r="B8" s="8" t="s">
        <v>28</v>
      </c>
      <c r="C8" s="22">
        <v>66950</v>
      </c>
      <c r="D8" s="23">
        <v>88248.195000000007</v>
      </c>
      <c r="E8" s="24">
        <v>14</v>
      </c>
      <c r="F8" s="24">
        <v>15</v>
      </c>
    </row>
    <row r="9" spans="1:6" s="7" customFormat="1" ht="24.75" customHeight="1" x14ac:dyDescent="0.25">
      <c r="A9" s="6" t="s">
        <v>24</v>
      </c>
      <c r="B9" s="8" t="s">
        <v>27</v>
      </c>
      <c r="C9" s="22">
        <v>69732.460000000006</v>
      </c>
      <c r="D9" s="23">
        <v>91512.855318000016</v>
      </c>
      <c r="E9" s="24">
        <v>14</v>
      </c>
      <c r="F9" s="24">
        <v>0</v>
      </c>
    </row>
    <row r="10" spans="1:6" s="7" customFormat="1" ht="24.75" customHeight="1" x14ac:dyDescent="0.25">
      <c r="A10" s="6" t="s">
        <v>25</v>
      </c>
      <c r="B10" s="8" t="s">
        <v>30</v>
      </c>
      <c r="C10" s="22">
        <v>56575</v>
      </c>
      <c r="D10" s="23">
        <v>77397.727500000008</v>
      </c>
      <c r="E10" s="24">
        <v>14</v>
      </c>
      <c r="F10" s="24">
        <v>0</v>
      </c>
    </row>
    <row r="11" spans="1:6" s="7" customFormat="1" x14ac:dyDescent="0.25">
      <c r="A11" s="24"/>
      <c r="B11" s="24"/>
      <c r="C11" s="24"/>
      <c r="D11" s="24"/>
      <c r="E11" s="24"/>
      <c r="F11" s="24"/>
    </row>
    <row r="12" spans="1:6" x14ac:dyDescent="0.25">
      <c r="A12" s="27"/>
      <c r="B12" s="27"/>
      <c r="C12" s="27"/>
      <c r="D12" s="27"/>
      <c r="E12" s="24"/>
      <c r="F12" s="24"/>
    </row>
  </sheetData>
  <mergeCells count="2">
    <mergeCell ref="A1:F1"/>
    <mergeCell ref="A2:F2"/>
  </mergeCells>
  <printOptions horizontalCentered="1"/>
  <pageMargins left="0" right="0" top="0.75" bottom="0.75" header="0.3" footer="0.3"/>
  <pageSetup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Wester</dc:creator>
  <cp:lastModifiedBy>Diana Wester</cp:lastModifiedBy>
  <cp:lastPrinted>2023-10-03T14:44:47Z</cp:lastPrinted>
  <dcterms:created xsi:type="dcterms:W3CDTF">2023-10-03T14:10:54Z</dcterms:created>
  <dcterms:modified xsi:type="dcterms:W3CDTF">2023-10-03T14:46:43Z</dcterms:modified>
</cp:coreProperties>
</file>