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ayroll Inormation\Public Act 97-0609\"/>
    </mc:Choice>
  </mc:AlternateContent>
  <bookViews>
    <workbookView xWindow="0" yWindow="0" windowWidth="28800" windowHeight="11805" activeTab="2"/>
  </bookViews>
  <sheets>
    <sheet name="Sheet1" sheetId="1" r:id="rId1"/>
    <sheet name="Sheet2" sheetId="2" r:id="rId2"/>
    <sheet name="Final 23-24" sheetId="3" r:id="rId3"/>
    <sheet name="Sheet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I52" i="1"/>
  <c r="I50" i="1"/>
  <c r="I49" i="1"/>
  <c r="I47" i="1"/>
  <c r="I46" i="1"/>
  <c r="I45" i="1"/>
  <c r="I44" i="1"/>
  <c r="I43" i="1"/>
  <c r="I42" i="1"/>
  <c r="I40" i="1"/>
  <c r="I38" i="1"/>
  <c r="I37" i="1"/>
  <c r="I36" i="1"/>
  <c r="I33" i="1"/>
  <c r="I32" i="1"/>
  <c r="I31" i="1"/>
  <c r="I30" i="1"/>
  <c r="I29" i="1"/>
  <c r="I28" i="1"/>
  <c r="I27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0" i="1"/>
  <c r="I9" i="1"/>
  <c r="I8" i="1"/>
  <c r="I7" i="1"/>
  <c r="I5" i="1"/>
  <c r="K7" i="1"/>
  <c r="K8" i="1"/>
  <c r="K10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2" i="1"/>
  <c r="K5" i="1"/>
  <c r="M6" i="1"/>
  <c r="M7" i="1"/>
  <c r="M8" i="1"/>
  <c r="M9" i="1"/>
  <c r="M10" i="1"/>
  <c r="M11" i="1"/>
  <c r="M12" i="1"/>
  <c r="M13" i="1"/>
  <c r="M14" i="1"/>
  <c r="M16" i="1"/>
  <c r="M1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39" i="1"/>
  <c r="M40" i="1"/>
  <c r="M42" i="1"/>
  <c r="M43" i="1"/>
  <c r="M44" i="1"/>
  <c r="M45" i="1"/>
  <c r="M46" i="1"/>
  <c r="M47" i="1"/>
  <c r="M48" i="1"/>
  <c r="M49" i="1"/>
  <c r="M50" i="1"/>
  <c r="M52" i="1"/>
  <c r="M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" i="1"/>
  <c r="E7" i="1" l="1"/>
  <c r="F7" i="1"/>
  <c r="G7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5" i="1"/>
  <c r="F15" i="1"/>
  <c r="G15" i="1"/>
  <c r="E16" i="1"/>
  <c r="F16" i="1"/>
  <c r="G16" i="1"/>
  <c r="E17" i="1"/>
  <c r="F17" i="1"/>
  <c r="G17" i="1"/>
  <c r="E18" i="1"/>
  <c r="P18" i="1" s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9" i="1"/>
  <c r="F29" i="1"/>
  <c r="G29" i="1"/>
  <c r="E30" i="1"/>
  <c r="F30" i="1"/>
  <c r="G30" i="1"/>
  <c r="E32" i="1"/>
  <c r="F32" i="1"/>
  <c r="G32" i="1"/>
  <c r="E33" i="1"/>
  <c r="F33" i="1"/>
  <c r="G33" i="1"/>
  <c r="E35" i="1"/>
  <c r="F35" i="1"/>
  <c r="G35" i="1"/>
  <c r="E36" i="1"/>
  <c r="F36" i="1"/>
  <c r="G36" i="1"/>
  <c r="E37" i="1"/>
  <c r="F37" i="1"/>
  <c r="G37" i="1"/>
  <c r="E39" i="1"/>
  <c r="F39" i="1"/>
  <c r="G39" i="1"/>
  <c r="E40" i="1"/>
  <c r="F40" i="1"/>
  <c r="G40" i="1"/>
  <c r="E41" i="1"/>
  <c r="F41" i="1"/>
  <c r="G41" i="1"/>
  <c r="E43" i="1"/>
  <c r="F43" i="1"/>
  <c r="G43" i="1"/>
  <c r="E45" i="1"/>
  <c r="F45" i="1"/>
  <c r="G45" i="1"/>
  <c r="E46" i="1"/>
  <c r="F46" i="1"/>
  <c r="G46" i="1"/>
  <c r="E31" i="1"/>
  <c r="F31" i="1"/>
  <c r="G31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42" i="1"/>
  <c r="F42" i="1"/>
  <c r="G42" i="1"/>
  <c r="E34" i="1"/>
  <c r="F34" i="1"/>
  <c r="G34" i="1"/>
  <c r="E28" i="1"/>
  <c r="F28" i="1"/>
  <c r="G28" i="1"/>
  <c r="E38" i="1"/>
  <c r="F38" i="1"/>
  <c r="G38" i="1"/>
  <c r="E44" i="1"/>
  <c r="F44" i="1"/>
  <c r="G44" i="1"/>
  <c r="E8" i="1"/>
  <c r="F8" i="1"/>
  <c r="G8" i="1"/>
  <c r="E14" i="1"/>
  <c r="F14" i="1"/>
  <c r="G14" i="1"/>
  <c r="P10" i="1" l="1"/>
  <c r="P16" i="1"/>
  <c r="Q16" i="1" s="1"/>
  <c r="P41" i="1"/>
  <c r="Q41" i="1" s="1"/>
  <c r="P23" i="1"/>
  <c r="Q23" i="1" s="1"/>
  <c r="P32" i="1"/>
  <c r="Q32" i="1" s="1"/>
  <c r="P25" i="1"/>
  <c r="Q25" i="1" s="1"/>
  <c r="P38" i="1"/>
  <c r="Q38" i="1" s="1"/>
  <c r="P45" i="1"/>
  <c r="Q45" i="1" s="1"/>
  <c r="P35" i="1"/>
  <c r="Q35" i="1" s="1"/>
  <c r="P8" i="1"/>
  <c r="Q8" i="1" s="1"/>
  <c r="P20" i="1"/>
  <c r="Q20" i="1" s="1"/>
  <c r="P12" i="1"/>
  <c r="Q12" i="1" s="1"/>
  <c r="P31" i="1"/>
  <c r="Q31" i="1" s="1"/>
  <c r="P40" i="1"/>
  <c r="Q40" i="1" s="1"/>
  <c r="P30" i="1"/>
  <c r="Q30" i="1" s="1"/>
  <c r="P22" i="1"/>
  <c r="Q22" i="1" s="1"/>
  <c r="P15" i="1"/>
  <c r="Q15" i="1" s="1"/>
  <c r="P9" i="1"/>
  <c r="Q9" i="1" s="1"/>
  <c r="P27" i="1"/>
  <c r="Q27" i="1" s="1"/>
  <c r="P28" i="1"/>
  <c r="P17" i="1"/>
  <c r="Q17" i="1" s="1"/>
  <c r="P37" i="1"/>
  <c r="Q37" i="1" s="1"/>
  <c r="P48" i="1"/>
  <c r="Q48" i="1" s="1"/>
  <c r="P36" i="1"/>
  <c r="Q36" i="1" s="1"/>
  <c r="P33" i="1"/>
  <c r="Q33" i="1" s="1"/>
  <c r="P26" i="1"/>
  <c r="Q26" i="1" s="1"/>
  <c r="P19" i="1"/>
  <c r="Q19" i="1" s="1"/>
  <c r="P11" i="1"/>
  <c r="Q11" i="1" s="1"/>
  <c r="P49" i="1"/>
  <c r="Q49" i="1" s="1"/>
  <c r="P42" i="1"/>
  <c r="Q42" i="1" s="1"/>
  <c r="P43" i="1"/>
  <c r="Q43" i="1" s="1"/>
  <c r="P24" i="1"/>
  <c r="Q24" i="1" s="1"/>
  <c r="P52" i="1"/>
  <c r="Q52" i="1" s="1"/>
  <c r="P46" i="1"/>
  <c r="Q46" i="1" s="1"/>
  <c r="P21" i="1"/>
  <c r="Q21" i="1" s="1"/>
  <c r="P13" i="1"/>
  <c r="Q13" i="1" s="1"/>
  <c r="P51" i="1"/>
  <c r="Q51" i="1" s="1"/>
  <c r="P44" i="1"/>
  <c r="Q44" i="1" s="1"/>
  <c r="P50" i="1"/>
  <c r="Q50" i="1" s="1"/>
  <c r="P14" i="1"/>
  <c r="Q14" i="1" s="1"/>
  <c r="P47" i="1"/>
  <c r="Q47" i="1" s="1"/>
  <c r="P39" i="1"/>
  <c r="Q39" i="1" s="1"/>
  <c r="P29" i="1"/>
  <c r="Q29" i="1" s="1"/>
  <c r="Q18" i="1"/>
  <c r="Q10" i="1"/>
  <c r="P7" i="1"/>
  <c r="Q7" i="1" s="1"/>
  <c r="P34" i="1"/>
  <c r="Q34" i="1" s="1"/>
  <c r="Q28" i="1"/>
  <c r="G6" i="1" l="1"/>
  <c r="F6" i="1"/>
  <c r="E6" i="1"/>
  <c r="G5" i="1"/>
  <c r="F5" i="1"/>
  <c r="P6" i="1" l="1"/>
  <c r="Q6" i="1" s="1"/>
  <c r="E5" i="1"/>
  <c r="P5" i="1" l="1"/>
  <c r="Q5" i="1" s="1"/>
</calcChain>
</file>

<file path=xl/sharedStrings.xml><?xml version="1.0" encoding="utf-8"?>
<sst xmlns="http://schemas.openxmlformats.org/spreadsheetml/2006/main" count="162" uniqueCount="94">
  <si>
    <t>Name of Employee</t>
  </si>
  <si>
    <t>Role</t>
  </si>
  <si>
    <t>Annual Salary</t>
  </si>
  <si>
    <t>Medicare</t>
  </si>
  <si>
    <t>FICA</t>
  </si>
  <si>
    <t>IMRF</t>
  </si>
  <si>
    <t>Health</t>
  </si>
  <si>
    <t>Dental</t>
  </si>
  <si>
    <t>Vision</t>
  </si>
  <si>
    <t>Benefit Total</t>
  </si>
  <si>
    <t>Total</t>
  </si>
  <si>
    <t>BARTZ, RICHARD</t>
  </si>
  <si>
    <t xml:space="preserve">BOCK, VIRGINIA L                                                 </t>
  </si>
  <si>
    <t xml:space="preserve">BRUGIONI, DEBORAH A                                              </t>
  </si>
  <si>
    <t xml:space="preserve">COKEFAIR, CHERYL                                             </t>
  </si>
  <si>
    <t xml:space="preserve">CREWS, CARRIE L                                                  </t>
  </si>
  <si>
    <t xml:space="preserve">FERNANDEZ, ANITA                                                 </t>
  </si>
  <si>
    <t xml:space="preserve">FIORITO, LISA J                                                  </t>
  </si>
  <si>
    <t>FOX, JOELEEN</t>
  </si>
  <si>
    <t xml:space="preserve">GARCIA HERRERA, JAVIER </t>
  </si>
  <si>
    <t xml:space="preserve">GROBELNY, NORA V                                                 </t>
  </si>
  <si>
    <t xml:space="preserve">HELMICH, SANDRA </t>
  </si>
  <si>
    <t xml:space="preserve">HOFFMAN, JAMES L                                                 </t>
  </si>
  <si>
    <t xml:space="preserve">JONES, CATHERINE L                                               </t>
  </si>
  <si>
    <t>KATZ, CHRISTINA</t>
  </si>
  <si>
    <t xml:space="preserve">KELLY, DE                                                </t>
  </si>
  <si>
    <t xml:space="preserve">LAMZ, TERESA                                                     </t>
  </si>
  <si>
    <t>LOPEZ AVILLA, XANIC</t>
  </si>
  <si>
    <t>MICHNIEWICZ, CAITLIN</t>
  </si>
  <si>
    <t xml:space="preserve">MILLER, LINDA K                                                  </t>
  </si>
  <si>
    <t xml:space="preserve">MONTEJO, KAISHA M                                                </t>
  </si>
  <si>
    <t>MULLINS, SAMANTHA</t>
  </si>
  <si>
    <t>RICE, MICHAEL</t>
  </si>
  <si>
    <t>ROSENTRETER, EVA</t>
  </si>
  <si>
    <t xml:space="preserve">ROSKI-RAMIREZ, NATALIE                                                  </t>
  </si>
  <si>
    <t>SANCHEZ, MELLISA</t>
  </si>
  <si>
    <t>SPARKS, SUSAN</t>
  </si>
  <si>
    <t>SPYCHAL, MICHELLE</t>
  </si>
  <si>
    <t>TILLERT, GERALD</t>
  </si>
  <si>
    <t xml:space="preserve">TILLERT, SANDRA F                                                </t>
  </si>
  <si>
    <t xml:space="preserve">VROMAN, SHARON L                                                 </t>
  </si>
  <si>
    <t>WALLACE, CARRIE</t>
  </si>
  <si>
    <t>WILSON, BONNIE</t>
  </si>
  <si>
    <t>ZANDER, MARIA</t>
  </si>
  <si>
    <t xml:space="preserve"> </t>
  </si>
  <si>
    <t xml:space="preserve">SABU, STACEY M                                                   </t>
  </si>
  <si>
    <t>CUSTODIAN</t>
  </si>
  <si>
    <t>EDUCATIONAL AIDE</t>
  </si>
  <si>
    <t>ADMIN ASST</t>
  </si>
  <si>
    <t>BUS DRIVER</t>
  </si>
  <si>
    <t>HEALTH ASST</t>
  </si>
  <si>
    <t xml:space="preserve">FOOD SERVICES  </t>
  </si>
  <si>
    <t>EDUCATIONAL  AIDE</t>
  </si>
  <si>
    <t>TECHNOLOGY ASST</t>
  </si>
  <si>
    <t>FOOD SERVICES</t>
  </si>
  <si>
    <t xml:space="preserve">LEAD FOOD SERVICES </t>
  </si>
  <si>
    <t>OT</t>
  </si>
  <si>
    <r>
      <t xml:space="preserve">COX, PATTI </t>
    </r>
    <r>
      <rPr>
        <sz val="9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</si>
  <si>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t xml:space="preserve">DAHL, MERRIE </t>
  </si>
  <si>
    <t>DEGAND, SARA</t>
  </si>
  <si>
    <t>Ganoung, Mark (Keri)</t>
  </si>
  <si>
    <t>KAPLAN, SHARADA</t>
  </si>
  <si>
    <t xml:space="preserve">KMICHIK, BEN  </t>
  </si>
  <si>
    <t>LOPEZ, SHAINA</t>
  </si>
  <si>
    <t>LOPEZ, DAISY</t>
  </si>
  <si>
    <t xml:space="preserve">LUNCH/PLAYG AIDE   </t>
  </si>
  <si>
    <t>MILETICH -WESTER, DIANA</t>
  </si>
  <si>
    <t>KRAEMER, KYLE</t>
  </si>
  <si>
    <t>PASKO, SARAH</t>
  </si>
  <si>
    <t>SNYDER, SEAN</t>
  </si>
  <si>
    <t>COBY, CHERI</t>
  </si>
  <si>
    <t>FERNANADEZ, ALEXIS</t>
  </si>
  <si>
    <t>PAYROLL &amp; BENEFIT SPECIALIST</t>
  </si>
  <si>
    <t>DIRECTOR OF TECHNOLOGY</t>
  </si>
  <si>
    <t>TRANSPORTATION SUPERVIOSR</t>
  </si>
  <si>
    <t>DIRECTOR OF FACILITY MANAGEMENT</t>
  </si>
  <si>
    <t xml:space="preserve">ADMINISTRATIVE ASSISTANT </t>
  </si>
  <si>
    <t>DATABASE/SOFTWARE ASSISTANT</t>
  </si>
  <si>
    <t>Life &amp; ADD</t>
  </si>
  <si>
    <t>BUS DRIVER &amp; LP AIDE</t>
  </si>
  <si>
    <t>EDUCATIONAL AIDE &amp; LP AIDE</t>
  </si>
  <si>
    <t>BUS DRIVER &amp; EDUCATIONAL AIDE</t>
  </si>
  <si>
    <t>Monthly Life</t>
  </si>
  <si>
    <t>Monthly Vision</t>
  </si>
  <si>
    <t>Mointhly Health</t>
  </si>
  <si>
    <t>Monthly Dental</t>
  </si>
  <si>
    <t>Vacation Days</t>
  </si>
  <si>
    <t>Sick/ Personal Days</t>
  </si>
  <si>
    <t>Total Compensation</t>
  </si>
  <si>
    <t>Public Act 97-0609</t>
  </si>
  <si>
    <t>2023-2024  IMRF Wage/Benefit Report</t>
  </si>
  <si>
    <t>Salary</t>
  </si>
  <si>
    <t>DIRECTOR OF FACILITY MGMT</t>
  </si>
  <si>
    <t>OCCUPATIONAL THERAPIST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</si>
</sst>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1" fillId="0" borderId="0" xfId="0" applyFont="1" applyFill="1" applyAlignment="1">
      <alignment horizontal="center" vertical="center" wrapText="1"/>
    </xf>
    <xf numFmtId="0" fontId="0" fillId="0" borderId="5" xfId="0" applyBorder="1"/>
    <xf numFmtId="4" fontId="0" fillId="0" borderId="5" xfId="0" applyNumberFormat="1" applyFill="1" applyBorder="1"/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8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52"/>
  <sheetViews>
    <sheetView topLeftCell="A3" workbookViewId="0">
      <pane xSplit="1" ySplit="2" topLeftCell="B5" activePane="bottomRight" state="frozen"/>
      <selection activeCell="A3" sqref="A3"/>
      <selection pane="topRight" activeCell="B3" sqref="B3"/>
      <selection pane="bottomLeft" activeCell="A5" sqref="A5"/>
      <selection pane="bottomRight" activeCell="A3" sqref="A1:XFD1048576"/>
    </sheetView>
  </sheetViews>
  <sheetFormatPr defaultRowHeight="15" x14ac:dyDescent="0.25"/>
  <cols>
    <col min="1" max="1" width="26.28515625" customWidth="1"/>
    <col min="2" max="2" width="36.28515625" customWidth="1"/>
    <col min="3" max="3" width="11.140625" bestFit="1" customWidth="1"/>
    <col min="4" max="4" width="2.85546875" customWidth="1"/>
    <col min="8" max="8" width="0" hidden="1" customWidth="1"/>
    <col min="10" max="10" width="0" hidden="1" customWidth="1"/>
    <col min="12" max="12" width="0" hidden="1" customWidth="1"/>
    <col min="14" max="14" width="0" hidden="1" customWidth="1"/>
    <col min="16" max="16" width="11" customWidth="1"/>
    <col min="17" max="17" width="10.28515625" customWidth="1"/>
    <col min="18" max="18" width="10.7109375" style="42" customWidth="1"/>
    <col min="19" max="19" width="9.140625" style="42"/>
  </cols>
  <sheetData>
    <row r="3" spans="1:19" s="3" customFormat="1" ht="45" x14ac:dyDescent="0.25">
      <c r="A3" s="1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84</v>
      </c>
      <c r="I3" s="2" t="s">
        <v>6</v>
      </c>
      <c r="J3" s="2" t="s">
        <v>85</v>
      </c>
      <c r="K3" s="2" t="s">
        <v>7</v>
      </c>
      <c r="L3" s="2" t="s">
        <v>83</v>
      </c>
      <c r="M3" s="2" t="s">
        <v>8</v>
      </c>
      <c r="N3" s="2" t="s">
        <v>82</v>
      </c>
      <c r="O3" s="2" t="s">
        <v>78</v>
      </c>
      <c r="P3" s="2" t="s">
        <v>9</v>
      </c>
      <c r="Q3" s="2" t="s">
        <v>10</v>
      </c>
      <c r="R3" s="44" t="s">
        <v>87</v>
      </c>
      <c r="S3" s="45" t="s">
        <v>86</v>
      </c>
    </row>
    <row r="4" spans="1:19" s="7" customFormat="1" ht="9" customHeight="1" x14ac:dyDescent="0.25">
      <c r="A4" s="4"/>
      <c r="B4" s="6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9" ht="18" customHeight="1" x14ac:dyDescent="0.25">
      <c r="A5" s="10" t="s">
        <v>11</v>
      </c>
      <c r="B5" s="19" t="s">
        <v>46</v>
      </c>
      <c r="C5" s="29">
        <v>32240</v>
      </c>
      <c r="D5" s="9"/>
      <c r="E5" s="9">
        <f t="shared" ref="E5:E52" si="0">C5*1.45%</f>
        <v>467.47999999999996</v>
      </c>
      <c r="F5" s="9">
        <f t="shared" ref="F5:F52" si="1">C5*6.2%</f>
        <v>1998.8799999999999</v>
      </c>
      <c r="G5" s="9">
        <f t="shared" ref="G5:G52" si="2">(C5/2*0.0917)+(C5/2*0.0878)</f>
        <v>2893.54</v>
      </c>
      <c r="H5" s="9">
        <v>816.58</v>
      </c>
      <c r="I5" s="9">
        <f>H5*12</f>
        <v>9798.9600000000009</v>
      </c>
      <c r="J5" s="9">
        <v>36.92</v>
      </c>
      <c r="K5" s="9">
        <f>J5*12</f>
        <v>443.04</v>
      </c>
      <c r="L5" s="9">
        <v>11.5</v>
      </c>
      <c r="M5" s="9">
        <f>L5*12</f>
        <v>138</v>
      </c>
      <c r="N5" s="9">
        <v>4.34</v>
      </c>
      <c r="O5" s="9">
        <f>N5*12</f>
        <v>52.08</v>
      </c>
      <c r="P5" s="9">
        <f>E5+F5+G5+I5+K5+M5+O5</f>
        <v>15791.980000000001</v>
      </c>
      <c r="Q5" s="9">
        <f t="shared" ref="Q5:Q52" si="3">C5+P5</f>
        <v>48031.98</v>
      </c>
      <c r="R5" s="42">
        <v>14</v>
      </c>
      <c r="S5" s="42">
        <v>10</v>
      </c>
    </row>
    <row r="6" spans="1:19" ht="18" customHeight="1" x14ac:dyDescent="0.25">
      <c r="A6" s="12" t="s">
        <v>12</v>
      </c>
      <c r="B6" s="20" t="s">
        <v>47</v>
      </c>
      <c r="C6" s="29">
        <v>22441.32</v>
      </c>
      <c r="D6" s="9"/>
      <c r="E6" s="9">
        <f t="shared" si="0"/>
        <v>325.39913999999999</v>
      </c>
      <c r="F6" s="9">
        <f t="shared" si="1"/>
        <v>1391.36184</v>
      </c>
      <c r="G6" s="9">
        <f t="shared" si="2"/>
        <v>2014.1084700000001</v>
      </c>
      <c r="H6" s="9">
        <v>0</v>
      </c>
      <c r="I6" s="9">
        <v>6442.18</v>
      </c>
      <c r="J6" s="9">
        <v>0</v>
      </c>
      <c r="K6" s="9">
        <v>291.27</v>
      </c>
      <c r="L6" s="9">
        <v>0</v>
      </c>
      <c r="M6" s="9">
        <f t="shared" ref="M6:M52" si="4">L6*12</f>
        <v>0</v>
      </c>
      <c r="N6" s="9">
        <v>3.8</v>
      </c>
      <c r="O6" s="9">
        <f t="shared" ref="O6:O52" si="5">N6*12</f>
        <v>45.599999999999994</v>
      </c>
      <c r="P6" s="9">
        <f t="shared" ref="P6:P52" si="6">E6+F6+G6+I6+K6+M6+O6</f>
        <v>10509.919450000001</v>
      </c>
      <c r="Q6" s="9">
        <f t="shared" si="3"/>
        <v>32951.239450000001</v>
      </c>
      <c r="R6" s="42">
        <v>14</v>
      </c>
    </row>
    <row r="7" spans="1:19" ht="18" customHeight="1" x14ac:dyDescent="0.25">
      <c r="A7" s="12" t="s">
        <v>13</v>
      </c>
      <c r="B7" s="20" t="s">
        <v>47</v>
      </c>
      <c r="C7" s="29">
        <v>20790</v>
      </c>
      <c r="E7" s="9">
        <f t="shared" si="0"/>
        <v>301.45499999999998</v>
      </c>
      <c r="F7" s="9">
        <f t="shared" si="1"/>
        <v>1288.98</v>
      </c>
      <c r="G7" s="9">
        <f t="shared" si="2"/>
        <v>1865.9025000000001</v>
      </c>
      <c r="H7" s="9">
        <v>0</v>
      </c>
      <c r="I7" s="9">
        <f t="shared" ref="I7:I10" si="7">H7*12</f>
        <v>0</v>
      </c>
      <c r="J7" s="9">
        <v>0</v>
      </c>
      <c r="K7" s="9">
        <f t="shared" ref="K7:K52" si="8">J7*12</f>
        <v>0</v>
      </c>
      <c r="L7" s="9">
        <v>0</v>
      </c>
      <c r="M7" s="9">
        <f t="shared" si="4"/>
        <v>0</v>
      </c>
      <c r="N7" s="9">
        <v>3.8</v>
      </c>
      <c r="O7" s="9">
        <f t="shared" si="5"/>
        <v>45.599999999999994</v>
      </c>
      <c r="P7" s="9">
        <f t="shared" si="6"/>
        <v>3501.9375</v>
      </c>
      <c r="Q7" s="9">
        <f t="shared" si="3"/>
        <v>24291.9375</v>
      </c>
      <c r="R7" s="42">
        <v>14</v>
      </c>
    </row>
    <row r="8" spans="1:19" ht="18" customHeight="1" x14ac:dyDescent="0.25">
      <c r="A8" s="17" t="s">
        <v>70</v>
      </c>
      <c r="B8" s="27" t="s">
        <v>76</v>
      </c>
      <c r="C8" s="28">
        <v>66592</v>
      </c>
      <c r="E8" s="9">
        <f t="shared" si="0"/>
        <v>965.58399999999995</v>
      </c>
      <c r="F8" s="9">
        <f t="shared" si="1"/>
        <v>4128.7039999999997</v>
      </c>
      <c r="G8" s="9">
        <f t="shared" si="2"/>
        <v>5976.6320000000005</v>
      </c>
      <c r="H8" s="9">
        <v>816.57</v>
      </c>
      <c r="I8" s="9">
        <f t="shared" si="7"/>
        <v>9798.84</v>
      </c>
      <c r="J8" s="9">
        <v>36.92</v>
      </c>
      <c r="K8" s="9">
        <f t="shared" si="8"/>
        <v>443.04</v>
      </c>
      <c r="L8" s="9">
        <v>11.5</v>
      </c>
      <c r="M8" s="9">
        <f t="shared" si="4"/>
        <v>138</v>
      </c>
      <c r="N8" s="9">
        <v>15.2</v>
      </c>
      <c r="O8" s="9">
        <f t="shared" si="5"/>
        <v>182.39999999999998</v>
      </c>
      <c r="P8" s="9">
        <f t="shared" si="6"/>
        <v>21633.200000000004</v>
      </c>
      <c r="Q8" s="9">
        <f t="shared" si="3"/>
        <v>88225.200000000012</v>
      </c>
      <c r="R8" s="42">
        <v>14</v>
      </c>
      <c r="S8" s="42">
        <v>20</v>
      </c>
    </row>
    <row r="9" spans="1:19" ht="18" customHeight="1" x14ac:dyDescent="0.25">
      <c r="A9" s="33" t="s">
        <v>14</v>
      </c>
      <c r="B9" s="22" t="s">
        <v>48</v>
      </c>
      <c r="C9" s="30">
        <v>26616.799999999999</v>
      </c>
      <c r="E9" s="9">
        <f t="shared" si="0"/>
        <v>385.94359999999995</v>
      </c>
      <c r="F9" s="9">
        <f t="shared" si="1"/>
        <v>1650.2415999999998</v>
      </c>
      <c r="G9" s="9">
        <f t="shared" si="2"/>
        <v>2388.8577999999998</v>
      </c>
      <c r="H9" s="9">
        <v>0</v>
      </c>
      <c r="I9" s="9">
        <f t="shared" si="7"/>
        <v>0</v>
      </c>
      <c r="J9" s="9">
        <v>0</v>
      </c>
      <c r="K9" s="9">
        <v>345.23</v>
      </c>
      <c r="L9" s="9">
        <v>0</v>
      </c>
      <c r="M9" s="9">
        <f t="shared" si="4"/>
        <v>0</v>
      </c>
      <c r="N9" s="9">
        <v>3.8</v>
      </c>
      <c r="O9" s="9">
        <f t="shared" si="5"/>
        <v>45.599999999999994</v>
      </c>
      <c r="P9" s="9">
        <f t="shared" si="6"/>
        <v>4815.8729999999996</v>
      </c>
      <c r="Q9" s="9">
        <f t="shared" si="3"/>
        <v>31432.672999999999</v>
      </c>
      <c r="R9" s="42">
        <v>14</v>
      </c>
    </row>
    <row r="10" spans="1:19" ht="18" customHeight="1" x14ac:dyDescent="0.25">
      <c r="A10" s="16" t="s">
        <v>57</v>
      </c>
      <c r="B10" s="23" t="s">
        <v>49</v>
      </c>
      <c r="C10" s="28">
        <v>15664</v>
      </c>
      <c r="E10" s="9">
        <f t="shared" si="0"/>
        <v>227.12799999999999</v>
      </c>
      <c r="F10" s="9">
        <f t="shared" si="1"/>
        <v>971.16800000000001</v>
      </c>
      <c r="G10" s="9">
        <f t="shared" si="2"/>
        <v>1405.8440000000001</v>
      </c>
      <c r="H10" s="9">
        <v>0</v>
      </c>
      <c r="I10" s="9">
        <f t="shared" si="7"/>
        <v>0</v>
      </c>
      <c r="J10" s="9">
        <v>0</v>
      </c>
      <c r="K10" s="9">
        <f t="shared" si="8"/>
        <v>0</v>
      </c>
      <c r="L10" s="9">
        <v>0</v>
      </c>
      <c r="M10" s="9">
        <f t="shared" si="4"/>
        <v>0</v>
      </c>
      <c r="N10" s="9">
        <v>3.8</v>
      </c>
      <c r="O10" s="9">
        <f t="shared" si="5"/>
        <v>45.599999999999994</v>
      </c>
      <c r="P10" s="9">
        <f t="shared" si="6"/>
        <v>2649.7400000000002</v>
      </c>
      <c r="Q10" s="9">
        <f t="shared" si="3"/>
        <v>18313.740000000002</v>
      </c>
      <c r="R10" s="42">
        <v>14</v>
      </c>
    </row>
    <row r="11" spans="1:19" ht="18" customHeight="1" x14ac:dyDescent="0.25">
      <c r="A11" s="12" t="s">
        <v>15</v>
      </c>
      <c r="B11" s="20" t="s">
        <v>50</v>
      </c>
      <c r="C11" s="28">
        <v>28245.800000000003</v>
      </c>
      <c r="E11" s="9">
        <f t="shared" si="0"/>
        <v>409.5641</v>
      </c>
      <c r="F11" s="9">
        <f t="shared" si="1"/>
        <v>1751.2396000000001</v>
      </c>
      <c r="G11" s="9">
        <f t="shared" si="2"/>
        <v>2535.0605500000001</v>
      </c>
      <c r="H11" s="9">
        <v>0</v>
      </c>
      <c r="I11" s="9">
        <v>7526.72</v>
      </c>
      <c r="J11" s="9">
        <v>0</v>
      </c>
      <c r="K11" s="9">
        <v>340.31</v>
      </c>
      <c r="L11" s="9">
        <v>0</v>
      </c>
      <c r="M11" s="9">
        <f t="shared" si="4"/>
        <v>0</v>
      </c>
      <c r="N11" s="9">
        <v>3.96</v>
      </c>
      <c r="O11" s="9">
        <f t="shared" si="5"/>
        <v>47.519999999999996</v>
      </c>
      <c r="P11" s="9">
        <f t="shared" si="6"/>
        <v>12610.41425</v>
      </c>
      <c r="Q11" s="9">
        <f t="shared" si="3"/>
        <v>40856.214250000005</v>
      </c>
      <c r="R11" s="42">
        <v>14</v>
      </c>
    </row>
    <row r="12" spans="1:19" ht="18" customHeight="1" x14ac:dyDescent="0.25">
      <c r="A12" s="11" t="s">
        <v>58</v>
      </c>
      <c r="B12" s="20" t="s">
        <v>47</v>
      </c>
      <c r="C12" s="28">
        <v>17820</v>
      </c>
      <c r="E12" s="9">
        <f t="shared" si="0"/>
        <v>258.39</v>
      </c>
      <c r="F12" s="9">
        <f t="shared" si="1"/>
        <v>1104.8399999999999</v>
      </c>
      <c r="G12" s="9">
        <f t="shared" si="2"/>
        <v>1599.345</v>
      </c>
      <c r="H12" s="9">
        <v>0</v>
      </c>
      <c r="I12" s="9">
        <f t="shared" ref="I12:I14" si="9">H12*12</f>
        <v>0</v>
      </c>
      <c r="J12" s="9">
        <v>0</v>
      </c>
      <c r="K12" s="9">
        <f t="shared" si="8"/>
        <v>0</v>
      </c>
      <c r="L12" s="9">
        <v>0</v>
      </c>
      <c r="M12" s="9">
        <f t="shared" si="4"/>
        <v>0</v>
      </c>
      <c r="N12" s="9">
        <v>3.8</v>
      </c>
      <c r="O12" s="9">
        <f t="shared" si="5"/>
        <v>45.599999999999994</v>
      </c>
      <c r="P12" s="9">
        <f t="shared" si="6"/>
        <v>3008.1749999999997</v>
      </c>
      <c r="Q12" s="9">
        <f t="shared" si="3"/>
        <v>20828.174999999999</v>
      </c>
      <c r="R12" s="42">
        <v>14</v>
      </c>
    </row>
    <row r="13" spans="1:19" ht="18" customHeight="1" x14ac:dyDescent="0.25">
      <c r="A13" s="10" t="s">
        <v>59</v>
      </c>
      <c r="B13" s="20" t="s">
        <v>47</v>
      </c>
      <c r="C13" s="29">
        <v>17820</v>
      </c>
      <c r="E13" s="9">
        <f t="shared" si="0"/>
        <v>258.39</v>
      </c>
      <c r="F13" s="9">
        <f t="shared" si="1"/>
        <v>1104.8399999999999</v>
      </c>
      <c r="G13" s="9">
        <f t="shared" si="2"/>
        <v>1599.345</v>
      </c>
      <c r="H13" s="9">
        <v>0</v>
      </c>
      <c r="I13" s="9">
        <f t="shared" si="9"/>
        <v>0</v>
      </c>
      <c r="J13" s="9">
        <v>0</v>
      </c>
      <c r="K13" s="9">
        <f t="shared" si="8"/>
        <v>0</v>
      </c>
      <c r="L13" s="9">
        <v>0</v>
      </c>
      <c r="M13" s="9">
        <f t="shared" si="4"/>
        <v>0</v>
      </c>
      <c r="N13" s="9">
        <v>3.8</v>
      </c>
      <c r="O13" s="9">
        <f t="shared" si="5"/>
        <v>45.599999999999994</v>
      </c>
      <c r="P13" s="9">
        <f t="shared" si="6"/>
        <v>3008.1749999999997</v>
      </c>
      <c r="Q13" s="9">
        <f t="shared" si="3"/>
        <v>20828.174999999999</v>
      </c>
      <c r="R13" s="42">
        <v>14</v>
      </c>
    </row>
    <row r="14" spans="1:19" ht="18" customHeight="1" x14ac:dyDescent="0.25">
      <c r="A14" s="12" t="s">
        <v>71</v>
      </c>
      <c r="B14" s="38" t="s">
        <v>77</v>
      </c>
      <c r="C14" s="28">
        <v>41273</v>
      </c>
      <c r="E14" s="9">
        <f t="shared" si="0"/>
        <v>598.45849999999996</v>
      </c>
      <c r="F14" s="9">
        <f t="shared" si="1"/>
        <v>2558.9259999999999</v>
      </c>
      <c r="G14" s="9">
        <f t="shared" si="2"/>
        <v>3704.2517500000004</v>
      </c>
      <c r="H14" s="9">
        <v>816.57</v>
      </c>
      <c r="I14" s="9">
        <f t="shared" si="9"/>
        <v>9798.84</v>
      </c>
      <c r="J14" s="9">
        <v>36.92</v>
      </c>
      <c r="K14" s="9">
        <f t="shared" si="8"/>
        <v>443.04</v>
      </c>
      <c r="L14" s="9">
        <v>11.5</v>
      </c>
      <c r="M14" s="9">
        <f t="shared" si="4"/>
        <v>138</v>
      </c>
      <c r="N14" s="9">
        <v>15.2</v>
      </c>
      <c r="O14" s="9">
        <f t="shared" si="5"/>
        <v>182.39999999999998</v>
      </c>
      <c r="P14" s="9">
        <f t="shared" si="6"/>
        <v>17423.916250000002</v>
      </c>
      <c r="Q14" s="9">
        <f t="shared" si="3"/>
        <v>58696.916250000002</v>
      </c>
      <c r="R14" s="42">
        <v>14</v>
      </c>
      <c r="S14" s="42">
        <v>10</v>
      </c>
    </row>
    <row r="15" spans="1:19" ht="18" customHeight="1" x14ac:dyDescent="0.25">
      <c r="A15" s="12" t="s">
        <v>16</v>
      </c>
      <c r="B15" s="20" t="s">
        <v>47</v>
      </c>
      <c r="C15" s="28">
        <v>21348.359999999997</v>
      </c>
      <c r="E15" s="9">
        <f t="shared" si="0"/>
        <v>309.55121999999994</v>
      </c>
      <c r="F15" s="9">
        <f t="shared" si="1"/>
        <v>1323.5983199999998</v>
      </c>
      <c r="G15" s="9">
        <f t="shared" si="2"/>
        <v>1916.0153099999998</v>
      </c>
      <c r="H15" s="9">
        <v>0</v>
      </c>
      <c r="I15" s="9">
        <v>5652.78</v>
      </c>
      <c r="J15" s="9">
        <v>0</v>
      </c>
      <c r="K15" s="9">
        <v>0</v>
      </c>
      <c r="L15" s="9">
        <v>0</v>
      </c>
      <c r="M15" s="9">
        <v>90.73</v>
      </c>
      <c r="N15" s="9">
        <v>3.8</v>
      </c>
      <c r="O15" s="9">
        <f t="shared" si="5"/>
        <v>45.599999999999994</v>
      </c>
      <c r="P15" s="9">
        <f t="shared" si="6"/>
        <v>9338.2748499999998</v>
      </c>
      <c r="Q15" s="9">
        <f t="shared" si="3"/>
        <v>30686.634849999995</v>
      </c>
      <c r="R15" s="42">
        <v>14</v>
      </c>
    </row>
    <row r="16" spans="1:19" ht="18" customHeight="1" x14ac:dyDescent="0.25">
      <c r="A16" s="12" t="s">
        <v>17</v>
      </c>
      <c r="B16" s="20" t="s">
        <v>47</v>
      </c>
      <c r="C16" s="29">
        <v>18295.2</v>
      </c>
      <c r="E16" s="9">
        <f t="shared" si="0"/>
        <v>265.28039999999999</v>
      </c>
      <c r="F16" s="9">
        <f t="shared" si="1"/>
        <v>1134.3024</v>
      </c>
      <c r="G16" s="9">
        <f t="shared" si="2"/>
        <v>1641.9942000000001</v>
      </c>
      <c r="H16" s="9">
        <v>0</v>
      </c>
      <c r="I16" s="9">
        <f t="shared" ref="I16:I52" si="10">H16*12</f>
        <v>0</v>
      </c>
      <c r="J16" s="9">
        <v>0</v>
      </c>
      <c r="K16" s="9">
        <f t="shared" si="8"/>
        <v>0</v>
      </c>
      <c r="L16" s="9">
        <v>0</v>
      </c>
      <c r="M16" s="9">
        <f t="shared" si="4"/>
        <v>0</v>
      </c>
      <c r="N16" s="9">
        <v>3.8</v>
      </c>
      <c r="O16" s="9">
        <f t="shared" si="5"/>
        <v>45.599999999999994</v>
      </c>
      <c r="P16" s="9">
        <f t="shared" si="6"/>
        <v>3087.1770000000001</v>
      </c>
      <c r="Q16" s="9">
        <f t="shared" si="3"/>
        <v>21382.377</v>
      </c>
      <c r="R16" s="42">
        <v>14</v>
      </c>
    </row>
    <row r="17" spans="1:19" ht="18" customHeight="1" x14ac:dyDescent="0.25">
      <c r="A17" s="12" t="s">
        <v>18</v>
      </c>
      <c r="B17" s="19" t="s">
        <v>65</v>
      </c>
      <c r="C17" s="29">
        <v>6888.75</v>
      </c>
      <c r="E17" s="9">
        <f t="shared" si="0"/>
        <v>99.886874999999989</v>
      </c>
      <c r="F17" s="9">
        <f t="shared" si="1"/>
        <v>427.10250000000002</v>
      </c>
      <c r="G17" s="9">
        <f t="shared" si="2"/>
        <v>618.26531250000005</v>
      </c>
      <c r="H17" s="9">
        <v>0</v>
      </c>
      <c r="I17" s="9">
        <f t="shared" si="10"/>
        <v>0</v>
      </c>
      <c r="J17" s="9">
        <v>0</v>
      </c>
      <c r="K17" s="9">
        <f t="shared" si="8"/>
        <v>0</v>
      </c>
      <c r="L17" s="9">
        <v>0</v>
      </c>
      <c r="M17" s="9">
        <f t="shared" si="4"/>
        <v>0</v>
      </c>
      <c r="N17" s="9">
        <v>3.8</v>
      </c>
      <c r="O17" s="9">
        <f t="shared" si="5"/>
        <v>45.599999999999994</v>
      </c>
      <c r="P17" s="9">
        <f t="shared" si="6"/>
        <v>1190.8546875</v>
      </c>
      <c r="Q17" s="9">
        <f t="shared" si="3"/>
        <v>8079.6046875000002</v>
      </c>
      <c r="R17" s="42" t="s">
        <v>44</v>
      </c>
    </row>
    <row r="18" spans="1:19" ht="18" customHeight="1" x14ac:dyDescent="0.25">
      <c r="A18" s="17" t="s">
        <v>60</v>
      </c>
      <c r="B18" s="21" t="s">
        <v>79</v>
      </c>
      <c r="C18" s="29">
        <v>23805.25</v>
      </c>
      <c r="E18" s="9">
        <f t="shared" si="0"/>
        <v>345.17612499999996</v>
      </c>
      <c r="F18" s="9">
        <f t="shared" si="1"/>
        <v>1475.9255000000001</v>
      </c>
      <c r="G18" s="9">
        <f t="shared" si="2"/>
        <v>2136.5211875</v>
      </c>
      <c r="H18" s="9">
        <v>952.06</v>
      </c>
      <c r="I18" s="9">
        <f t="shared" si="10"/>
        <v>11424.72</v>
      </c>
      <c r="J18" s="9">
        <v>0</v>
      </c>
      <c r="K18" s="9">
        <f t="shared" si="8"/>
        <v>0</v>
      </c>
      <c r="L18" s="9">
        <v>0</v>
      </c>
      <c r="M18" s="9">
        <v>95.38</v>
      </c>
      <c r="N18" s="9">
        <v>3.8</v>
      </c>
      <c r="O18" s="9">
        <f t="shared" si="5"/>
        <v>45.599999999999994</v>
      </c>
      <c r="P18" s="9">
        <f t="shared" si="6"/>
        <v>15523.322812499999</v>
      </c>
      <c r="Q18" s="9">
        <f t="shared" si="3"/>
        <v>39328.572812500002</v>
      </c>
      <c r="R18" s="42">
        <v>14</v>
      </c>
    </row>
    <row r="19" spans="1:19" ht="18" customHeight="1" x14ac:dyDescent="0.25">
      <c r="A19" s="34" t="s">
        <v>19</v>
      </c>
      <c r="B19" s="26" t="s">
        <v>46</v>
      </c>
      <c r="C19" s="28">
        <v>37460.799999999996</v>
      </c>
      <c r="E19" s="9">
        <f t="shared" si="0"/>
        <v>543.18159999999989</v>
      </c>
      <c r="F19" s="9">
        <f t="shared" si="1"/>
        <v>2322.5695999999998</v>
      </c>
      <c r="G19" s="9">
        <f t="shared" si="2"/>
        <v>3362.1067999999996</v>
      </c>
      <c r="H19" s="9">
        <v>816.57</v>
      </c>
      <c r="I19" s="9">
        <f t="shared" si="10"/>
        <v>9798.84</v>
      </c>
      <c r="J19" s="9">
        <v>36.92</v>
      </c>
      <c r="K19" s="9">
        <f t="shared" si="8"/>
        <v>443.04</v>
      </c>
      <c r="L19" s="9">
        <v>11.5</v>
      </c>
      <c r="M19" s="9">
        <f t="shared" si="4"/>
        <v>138</v>
      </c>
      <c r="N19" s="9">
        <v>5.0999999999999996</v>
      </c>
      <c r="O19" s="9">
        <f t="shared" si="5"/>
        <v>61.199999999999996</v>
      </c>
      <c r="P19" s="9">
        <f t="shared" si="6"/>
        <v>16668.938000000002</v>
      </c>
      <c r="Q19" s="9">
        <f t="shared" si="3"/>
        <v>54129.737999999998</v>
      </c>
      <c r="R19" s="42">
        <v>14</v>
      </c>
      <c r="S19" s="42">
        <v>15</v>
      </c>
    </row>
    <row r="20" spans="1:19" ht="18" customHeight="1" x14ac:dyDescent="0.25">
      <c r="A20" s="12" t="s">
        <v>20</v>
      </c>
      <c r="B20" s="20" t="s">
        <v>47</v>
      </c>
      <c r="C20" s="28">
        <v>22001.759999999998</v>
      </c>
      <c r="E20" s="9">
        <f t="shared" si="0"/>
        <v>319.02551999999997</v>
      </c>
      <c r="F20" s="9">
        <f t="shared" si="1"/>
        <v>1364.1091199999998</v>
      </c>
      <c r="G20" s="9">
        <f t="shared" si="2"/>
        <v>1974.65796</v>
      </c>
      <c r="H20" s="9">
        <v>0</v>
      </c>
      <c r="I20" s="9">
        <f t="shared" si="10"/>
        <v>0</v>
      </c>
      <c r="J20" s="9">
        <v>0</v>
      </c>
      <c r="K20" s="9">
        <f t="shared" si="8"/>
        <v>0</v>
      </c>
      <c r="L20" s="9">
        <v>0</v>
      </c>
      <c r="M20" s="9">
        <f t="shared" si="4"/>
        <v>0</v>
      </c>
      <c r="N20" s="9">
        <v>3.8</v>
      </c>
      <c r="O20" s="9">
        <f t="shared" si="5"/>
        <v>45.599999999999994</v>
      </c>
      <c r="P20" s="9">
        <f t="shared" si="6"/>
        <v>3703.3925999999997</v>
      </c>
      <c r="Q20" s="9">
        <f t="shared" si="3"/>
        <v>25705.152599999998</v>
      </c>
      <c r="R20" s="42">
        <v>14</v>
      </c>
    </row>
    <row r="21" spans="1:19" ht="18" customHeight="1" x14ac:dyDescent="0.25">
      <c r="A21" s="11" t="s">
        <v>21</v>
      </c>
      <c r="B21" s="20" t="s">
        <v>48</v>
      </c>
      <c r="C21" s="29">
        <v>31050</v>
      </c>
      <c r="E21" s="9">
        <f t="shared" si="0"/>
        <v>450.22499999999997</v>
      </c>
      <c r="F21" s="9">
        <f t="shared" si="1"/>
        <v>1925.1</v>
      </c>
      <c r="G21" s="9">
        <f t="shared" si="2"/>
        <v>2786.7375000000002</v>
      </c>
      <c r="H21" s="9">
        <v>816.58</v>
      </c>
      <c r="I21" s="9">
        <f t="shared" si="10"/>
        <v>9798.9600000000009</v>
      </c>
      <c r="J21" s="9">
        <v>36.92</v>
      </c>
      <c r="K21" s="9">
        <f t="shared" si="8"/>
        <v>443.04</v>
      </c>
      <c r="L21" s="9">
        <v>11.5</v>
      </c>
      <c r="M21" s="9">
        <f t="shared" si="4"/>
        <v>138</v>
      </c>
      <c r="N21" s="9">
        <v>4.26</v>
      </c>
      <c r="O21" s="9">
        <f t="shared" si="5"/>
        <v>51.12</v>
      </c>
      <c r="P21" s="9">
        <f t="shared" si="6"/>
        <v>15593.182500000003</v>
      </c>
      <c r="Q21" s="9">
        <f t="shared" si="3"/>
        <v>46643.182500000003</v>
      </c>
      <c r="R21" s="42">
        <v>14</v>
      </c>
    </row>
    <row r="22" spans="1:19" ht="18" customHeight="1" x14ac:dyDescent="0.25">
      <c r="A22" s="12" t="s">
        <v>22</v>
      </c>
      <c r="B22" s="19" t="s">
        <v>65</v>
      </c>
      <c r="C22" s="28">
        <v>9409.0749999999989</v>
      </c>
      <c r="E22" s="9">
        <f t="shared" si="0"/>
        <v>136.43158749999998</v>
      </c>
      <c r="F22" s="9">
        <f t="shared" si="1"/>
        <v>583.36264999999992</v>
      </c>
      <c r="G22" s="9">
        <f t="shared" si="2"/>
        <v>844.46448124999995</v>
      </c>
      <c r="H22" s="9">
        <v>0</v>
      </c>
      <c r="I22" s="9">
        <f t="shared" si="10"/>
        <v>0</v>
      </c>
      <c r="J22" s="9">
        <v>0</v>
      </c>
      <c r="K22" s="9">
        <f t="shared" si="8"/>
        <v>0</v>
      </c>
      <c r="L22" s="9">
        <v>0</v>
      </c>
      <c r="M22" s="9">
        <f t="shared" si="4"/>
        <v>0</v>
      </c>
      <c r="N22" s="9">
        <v>1.6</v>
      </c>
      <c r="O22" s="9">
        <f t="shared" si="5"/>
        <v>19.200000000000003</v>
      </c>
      <c r="P22" s="9">
        <f t="shared" si="6"/>
        <v>1583.4587187499999</v>
      </c>
      <c r="Q22" s="9">
        <f t="shared" si="3"/>
        <v>10992.533718749999</v>
      </c>
      <c r="R22" s="42" t="s">
        <v>44</v>
      </c>
    </row>
    <row r="23" spans="1:19" ht="18" customHeight="1" x14ac:dyDescent="0.25">
      <c r="A23" s="12" t="s">
        <v>23</v>
      </c>
      <c r="B23" s="20" t="s">
        <v>49</v>
      </c>
      <c r="C23" s="28">
        <v>25802.800000000003</v>
      </c>
      <c r="E23" s="9">
        <f t="shared" si="0"/>
        <v>374.14060000000001</v>
      </c>
      <c r="F23" s="9">
        <f t="shared" si="1"/>
        <v>1599.7736000000002</v>
      </c>
      <c r="G23" s="9">
        <f t="shared" si="2"/>
        <v>2315.8013000000001</v>
      </c>
      <c r="H23" s="9">
        <v>0</v>
      </c>
      <c r="I23" s="9">
        <f t="shared" si="10"/>
        <v>0</v>
      </c>
      <c r="J23" s="9">
        <v>0</v>
      </c>
      <c r="K23" s="9">
        <f t="shared" si="8"/>
        <v>0</v>
      </c>
      <c r="L23" s="9">
        <v>0</v>
      </c>
      <c r="M23" s="9">
        <f t="shared" si="4"/>
        <v>0</v>
      </c>
      <c r="N23" s="9">
        <v>3.8</v>
      </c>
      <c r="O23" s="9">
        <f t="shared" si="5"/>
        <v>45.599999999999994</v>
      </c>
      <c r="P23" s="9">
        <f t="shared" si="6"/>
        <v>4335.3155000000006</v>
      </c>
      <c r="Q23" s="9">
        <f t="shared" si="3"/>
        <v>30138.115500000004</v>
      </c>
      <c r="R23" s="42">
        <v>14</v>
      </c>
    </row>
    <row r="24" spans="1:19" ht="18" customHeight="1" x14ac:dyDescent="0.25">
      <c r="A24" s="18" t="s">
        <v>61</v>
      </c>
      <c r="B24" s="24" t="s">
        <v>46</v>
      </c>
      <c r="C24" s="28">
        <v>32240</v>
      </c>
      <c r="E24" s="9">
        <f t="shared" si="0"/>
        <v>467.47999999999996</v>
      </c>
      <c r="F24" s="9">
        <f t="shared" si="1"/>
        <v>1998.8799999999999</v>
      </c>
      <c r="G24" s="9">
        <f t="shared" si="2"/>
        <v>2893.54</v>
      </c>
      <c r="H24" s="9">
        <v>0</v>
      </c>
      <c r="I24" s="9">
        <f t="shared" si="10"/>
        <v>0</v>
      </c>
      <c r="J24" s="9">
        <v>0</v>
      </c>
      <c r="K24" s="9">
        <f t="shared" si="8"/>
        <v>0</v>
      </c>
      <c r="L24" s="9">
        <v>11.5</v>
      </c>
      <c r="M24" s="9">
        <f t="shared" si="4"/>
        <v>138</v>
      </c>
      <c r="N24" s="9">
        <v>4.9400000000000004</v>
      </c>
      <c r="O24" s="9">
        <f t="shared" si="5"/>
        <v>59.28</v>
      </c>
      <c r="P24" s="9">
        <f t="shared" si="6"/>
        <v>5557.1799999999994</v>
      </c>
      <c r="Q24" s="9">
        <f t="shared" si="3"/>
        <v>37797.18</v>
      </c>
      <c r="R24" s="42">
        <v>14</v>
      </c>
      <c r="S24" s="42">
        <v>10</v>
      </c>
    </row>
    <row r="25" spans="1:19" ht="18" customHeight="1" x14ac:dyDescent="0.25">
      <c r="A25" s="15" t="s">
        <v>24</v>
      </c>
      <c r="B25" s="25" t="s">
        <v>51</v>
      </c>
      <c r="C25" s="30">
        <v>13685.65</v>
      </c>
      <c r="E25" s="9">
        <f t="shared" si="0"/>
        <v>198.44192499999997</v>
      </c>
      <c r="F25" s="9">
        <f t="shared" si="1"/>
        <v>848.51029999999992</v>
      </c>
      <c r="G25" s="9">
        <f t="shared" si="2"/>
        <v>1228.2870874999999</v>
      </c>
      <c r="H25" s="9">
        <v>0</v>
      </c>
      <c r="I25" s="9">
        <f t="shared" si="10"/>
        <v>0</v>
      </c>
      <c r="J25" s="9">
        <v>0</v>
      </c>
      <c r="K25" s="9">
        <f t="shared" si="8"/>
        <v>0</v>
      </c>
      <c r="L25" s="9">
        <v>0</v>
      </c>
      <c r="M25" s="9">
        <f t="shared" si="4"/>
        <v>0</v>
      </c>
      <c r="N25" s="9">
        <v>3.8</v>
      </c>
      <c r="O25" s="9">
        <f t="shared" si="5"/>
        <v>45.599999999999994</v>
      </c>
      <c r="P25" s="9">
        <f t="shared" si="6"/>
        <v>2320.8393124999998</v>
      </c>
      <c r="Q25" s="9">
        <f t="shared" si="3"/>
        <v>16006.4893125</v>
      </c>
      <c r="R25" s="42">
        <v>14</v>
      </c>
    </row>
    <row r="26" spans="1:19" ht="18" customHeight="1" x14ac:dyDescent="0.25">
      <c r="A26" s="13" t="s">
        <v>25</v>
      </c>
      <c r="B26" s="20" t="s">
        <v>48</v>
      </c>
      <c r="C26" s="28">
        <v>31050</v>
      </c>
      <c r="E26" s="9">
        <f t="shared" si="0"/>
        <v>450.22499999999997</v>
      </c>
      <c r="F26" s="9">
        <f t="shared" si="1"/>
        <v>1925.1</v>
      </c>
      <c r="G26" s="9">
        <f t="shared" si="2"/>
        <v>2786.7375000000002</v>
      </c>
      <c r="H26" s="9">
        <v>0</v>
      </c>
      <c r="I26" s="9">
        <v>9798.8700000000008</v>
      </c>
      <c r="J26" s="9">
        <v>36.92</v>
      </c>
      <c r="K26" s="9">
        <f t="shared" si="8"/>
        <v>443.04</v>
      </c>
      <c r="L26" s="9">
        <v>11.5</v>
      </c>
      <c r="M26" s="9">
        <f t="shared" si="4"/>
        <v>138</v>
      </c>
      <c r="N26" s="9">
        <v>4.26</v>
      </c>
      <c r="O26" s="9">
        <f t="shared" si="5"/>
        <v>51.12</v>
      </c>
      <c r="P26" s="9">
        <f t="shared" si="6"/>
        <v>15593.092500000002</v>
      </c>
      <c r="Q26" s="9">
        <f t="shared" si="3"/>
        <v>46643.092499999999</v>
      </c>
      <c r="R26" s="42">
        <v>14</v>
      </c>
    </row>
    <row r="27" spans="1:19" ht="18" customHeight="1" x14ac:dyDescent="0.25">
      <c r="A27" s="10" t="s">
        <v>62</v>
      </c>
      <c r="B27" s="19" t="s">
        <v>46</v>
      </c>
      <c r="C27" s="28">
        <v>32240</v>
      </c>
      <c r="E27" s="9">
        <f t="shared" si="0"/>
        <v>467.47999999999996</v>
      </c>
      <c r="F27" s="9">
        <f t="shared" si="1"/>
        <v>1998.8799999999999</v>
      </c>
      <c r="G27" s="9">
        <f t="shared" si="2"/>
        <v>2893.54</v>
      </c>
      <c r="H27" s="9">
        <v>0</v>
      </c>
      <c r="I27" s="9">
        <f t="shared" si="10"/>
        <v>0</v>
      </c>
      <c r="J27" s="9">
        <v>0</v>
      </c>
      <c r="K27" s="9">
        <f t="shared" si="8"/>
        <v>0</v>
      </c>
      <c r="L27" s="9">
        <v>0</v>
      </c>
      <c r="M27" s="9">
        <f t="shared" si="4"/>
        <v>0</v>
      </c>
      <c r="N27" s="9">
        <v>4.9400000000000004</v>
      </c>
      <c r="O27" s="9">
        <f t="shared" si="5"/>
        <v>59.28</v>
      </c>
      <c r="P27" s="9">
        <f t="shared" si="6"/>
        <v>5419.1799999999994</v>
      </c>
      <c r="Q27" s="9">
        <f t="shared" si="3"/>
        <v>37659.18</v>
      </c>
      <c r="R27" s="42">
        <v>14</v>
      </c>
      <c r="S27" s="42">
        <v>10</v>
      </c>
    </row>
    <row r="28" spans="1:19" ht="18" customHeight="1" x14ac:dyDescent="0.25">
      <c r="A28" s="12" t="s">
        <v>67</v>
      </c>
      <c r="B28" s="38" t="s">
        <v>73</v>
      </c>
      <c r="C28" s="28">
        <v>89250</v>
      </c>
      <c r="E28" s="9">
        <f t="shared" si="0"/>
        <v>1294.125</v>
      </c>
      <c r="F28" s="9">
        <f t="shared" si="1"/>
        <v>5533.5</v>
      </c>
      <c r="G28" s="9">
        <f t="shared" si="2"/>
        <v>8010.1875</v>
      </c>
      <c r="H28" s="9">
        <v>894.48</v>
      </c>
      <c r="I28" s="9">
        <f t="shared" si="10"/>
        <v>10733.76</v>
      </c>
      <c r="J28" s="9">
        <v>36.92</v>
      </c>
      <c r="K28" s="9">
        <f t="shared" si="8"/>
        <v>443.04</v>
      </c>
      <c r="L28" s="9">
        <v>11.5</v>
      </c>
      <c r="M28" s="9">
        <f t="shared" si="4"/>
        <v>138</v>
      </c>
      <c r="N28" s="9">
        <v>15.2</v>
      </c>
      <c r="O28" s="9">
        <f t="shared" si="5"/>
        <v>182.39999999999998</v>
      </c>
      <c r="P28" s="9">
        <f t="shared" si="6"/>
        <v>26335.012500000004</v>
      </c>
      <c r="Q28" s="9">
        <f t="shared" si="3"/>
        <v>115585.01250000001</v>
      </c>
      <c r="R28" s="42">
        <v>14</v>
      </c>
      <c r="S28" s="42">
        <v>15</v>
      </c>
    </row>
    <row r="29" spans="1:19" ht="18" customHeight="1" x14ac:dyDescent="0.25">
      <c r="A29" s="12" t="s">
        <v>26</v>
      </c>
      <c r="B29" s="19" t="s">
        <v>65</v>
      </c>
      <c r="C29" s="28">
        <v>6888.75</v>
      </c>
      <c r="E29" s="9">
        <f t="shared" si="0"/>
        <v>99.886874999999989</v>
      </c>
      <c r="F29" s="9">
        <f t="shared" si="1"/>
        <v>427.10250000000002</v>
      </c>
      <c r="G29" s="9">
        <f t="shared" si="2"/>
        <v>618.26531250000005</v>
      </c>
      <c r="H29" s="9">
        <v>0</v>
      </c>
      <c r="I29" s="9">
        <f t="shared" si="10"/>
        <v>0</v>
      </c>
      <c r="J29" s="9">
        <v>0</v>
      </c>
      <c r="K29" s="9">
        <f t="shared" si="8"/>
        <v>0</v>
      </c>
      <c r="L29" s="9">
        <v>0</v>
      </c>
      <c r="M29" s="9">
        <f t="shared" si="4"/>
        <v>0</v>
      </c>
      <c r="N29" s="9">
        <v>0</v>
      </c>
      <c r="O29" s="9">
        <f t="shared" si="5"/>
        <v>0</v>
      </c>
      <c r="P29" s="9">
        <f t="shared" si="6"/>
        <v>1145.2546875</v>
      </c>
      <c r="Q29" s="9">
        <f t="shared" si="3"/>
        <v>8034.0046874999998</v>
      </c>
      <c r="R29" s="42" t="s">
        <v>44</v>
      </c>
    </row>
    <row r="30" spans="1:19" ht="18" customHeight="1" x14ac:dyDescent="0.25">
      <c r="A30" s="11" t="s">
        <v>27</v>
      </c>
      <c r="B30" s="20" t="s">
        <v>48</v>
      </c>
      <c r="C30" s="29">
        <v>23883.75</v>
      </c>
      <c r="E30" s="9">
        <f t="shared" si="0"/>
        <v>346.31437499999998</v>
      </c>
      <c r="F30" s="9">
        <f t="shared" si="1"/>
        <v>1480.7925</v>
      </c>
      <c r="G30" s="9">
        <f t="shared" si="2"/>
        <v>2143.5665625000001</v>
      </c>
      <c r="H30" s="9">
        <v>0</v>
      </c>
      <c r="I30" s="9">
        <f t="shared" si="10"/>
        <v>0</v>
      </c>
      <c r="J30" s="9">
        <v>0</v>
      </c>
      <c r="K30" s="9">
        <f t="shared" si="8"/>
        <v>0</v>
      </c>
      <c r="L30" s="9">
        <v>0</v>
      </c>
      <c r="M30" s="9">
        <f t="shared" si="4"/>
        <v>0</v>
      </c>
      <c r="N30" s="9">
        <v>3.8</v>
      </c>
      <c r="O30" s="9">
        <f t="shared" si="5"/>
        <v>45.599999999999994</v>
      </c>
      <c r="P30" s="9">
        <f t="shared" si="6"/>
        <v>4016.2734375</v>
      </c>
      <c r="Q30" s="9">
        <f t="shared" si="3"/>
        <v>27900.0234375</v>
      </c>
      <c r="R30" s="42">
        <v>14</v>
      </c>
    </row>
    <row r="31" spans="1:19" ht="18" customHeight="1" x14ac:dyDescent="0.25">
      <c r="A31" s="14" t="s">
        <v>64</v>
      </c>
      <c r="B31" s="19" t="s">
        <v>54</v>
      </c>
      <c r="C31" s="29">
        <v>17556</v>
      </c>
      <c r="E31" s="9">
        <f t="shared" si="0"/>
        <v>254.56199999999998</v>
      </c>
      <c r="F31" s="9">
        <f t="shared" si="1"/>
        <v>1088.472</v>
      </c>
      <c r="G31" s="9">
        <f t="shared" si="2"/>
        <v>1575.6510000000001</v>
      </c>
      <c r="H31" s="9">
        <v>0</v>
      </c>
      <c r="I31" s="9">
        <f t="shared" si="10"/>
        <v>0</v>
      </c>
      <c r="J31" s="9">
        <v>0</v>
      </c>
      <c r="K31" s="9">
        <f t="shared" si="8"/>
        <v>0</v>
      </c>
      <c r="L31" s="9">
        <v>0</v>
      </c>
      <c r="M31" s="9">
        <f t="shared" si="4"/>
        <v>0</v>
      </c>
      <c r="N31" s="9">
        <v>3.8</v>
      </c>
      <c r="O31" s="9">
        <f t="shared" si="5"/>
        <v>45.599999999999994</v>
      </c>
      <c r="P31" s="9">
        <f t="shared" si="6"/>
        <v>2964.2849999999999</v>
      </c>
      <c r="Q31" s="9">
        <f t="shared" si="3"/>
        <v>20520.285</v>
      </c>
      <c r="R31" s="42">
        <v>14</v>
      </c>
    </row>
    <row r="32" spans="1:19" ht="18" customHeight="1" x14ac:dyDescent="0.25">
      <c r="A32" s="12" t="s">
        <v>63</v>
      </c>
      <c r="B32" s="19" t="s">
        <v>65</v>
      </c>
      <c r="C32" s="28">
        <v>6888.75</v>
      </c>
      <c r="E32" s="9">
        <f t="shared" si="0"/>
        <v>99.886874999999989</v>
      </c>
      <c r="F32" s="9">
        <f t="shared" si="1"/>
        <v>427.10250000000002</v>
      </c>
      <c r="G32" s="9">
        <f t="shared" si="2"/>
        <v>618.26531250000005</v>
      </c>
      <c r="H32" s="9">
        <v>0</v>
      </c>
      <c r="I32" s="9">
        <f t="shared" si="10"/>
        <v>0</v>
      </c>
      <c r="J32" s="9">
        <v>0</v>
      </c>
      <c r="K32" s="9">
        <f t="shared" si="8"/>
        <v>0</v>
      </c>
      <c r="L32" s="9">
        <v>0</v>
      </c>
      <c r="M32" s="9">
        <f t="shared" si="4"/>
        <v>0</v>
      </c>
      <c r="N32" s="9">
        <v>3.8</v>
      </c>
      <c r="O32" s="9">
        <f t="shared" si="5"/>
        <v>45.599999999999994</v>
      </c>
      <c r="P32" s="9">
        <f t="shared" si="6"/>
        <v>1190.8546875</v>
      </c>
      <c r="Q32" s="9">
        <f t="shared" si="3"/>
        <v>8079.6046875000002</v>
      </c>
      <c r="R32" s="42" t="s">
        <v>44</v>
      </c>
    </row>
    <row r="33" spans="1:19" ht="18" customHeight="1" x14ac:dyDescent="0.25">
      <c r="A33" s="12" t="s">
        <v>28</v>
      </c>
      <c r="B33" s="19" t="s">
        <v>52</v>
      </c>
      <c r="C33" s="28">
        <v>17820</v>
      </c>
      <c r="E33" s="9">
        <f t="shared" si="0"/>
        <v>258.39</v>
      </c>
      <c r="F33" s="9">
        <f t="shared" si="1"/>
        <v>1104.8399999999999</v>
      </c>
      <c r="G33" s="9">
        <f t="shared" si="2"/>
        <v>1599.345</v>
      </c>
      <c r="H33" s="9">
        <v>0</v>
      </c>
      <c r="I33" s="9">
        <f t="shared" si="10"/>
        <v>0</v>
      </c>
      <c r="J33" s="9">
        <v>0</v>
      </c>
      <c r="K33" s="9">
        <f t="shared" si="8"/>
        <v>0</v>
      </c>
      <c r="L33" s="9">
        <v>0</v>
      </c>
      <c r="M33" s="9">
        <f t="shared" si="4"/>
        <v>0</v>
      </c>
      <c r="N33" s="9">
        <v>3.8</v>
      </c>
      <c r="O33" s="9">
        <f t="shared" si="5"/>
        <v>45.599999999999994</v>
      </c>
      <c r="P33" s="9">
        <f t="shared" si="6"/>
        <v>3008.1749999999997</v>
      </c>
      <c r="Q33" s="9">
        <f t="shared" si="3"/>
        <v>20828.174999999999</v>
      </c>
      <c r="R33" s="42">
        <v>14</v>
      </c>
    </row>
    <row r="34" spans="1:19" ht="18" customHeight="1" x14ac:dyDescent="0.25">
      <c r="A34" s="12" t="s">
        <v>66</v>
      </c>
      <c r="B34" s="38" t="s">
        <v>72</v>
      </c>
      <c r="C34" s="28">
        <f>79545+20000</f>
        <v>99545</v>
      </c>
      <c r="E34" s="9">
        <f t="shared" si="0"/>
        <v>1443.4024999999999</v>
      </c>
      <c r="F34" s="9">
        <f t="shared" si="1"/>
        <v>6171.79</v>
      </c>
      <c r="G34" s="9">
        <f t="shared" si="2"/>
        <v>8934.1637499999997</v>
      </c>
      <c r="H34" s="9">
        <v>2770.07</v>
      </c>
      <c r="I34" s="9">
        <v>25198.32</v>
      </c>
      <c r="J34" s="9">
        <v>127.98</v>
      </c>
      <c r="K34" s="9">
        <v>852.72</v>
      </c>
      <c r="L34" s="9">
        <v>41.18</v>
      </c>
      <c r="M34" s="9">
        <v>288.95999999999998</v>
      </c>
      <c r="N34" s="9">
        <v>15.2</v>
      </c>
      <c r="O34" s="9">
        <f t="shared" si="5"/>
        <v>182.39999999999998</v>
      </c>
      <c r="P34" s="9">
        <f t="shared" si="6"/>
        <v>43071.756250000006</v>
      </c>
      <c r="Q34" s="9">
        <f t="shared" si="3"/>
        <v>142616.75625000001</v>
      </c>
      <c r="R34" s="42">
        <v>14</v>
      </c>
      <c r="S34" s="42">
        <v>15</v>
      </c>
    </row>
    <row r="35" spans="1:19" ht="18" customHeight="1" x14ac:dyDescent="0.25">
      <c r="A35" s="12" t="s">
        <v>29</v>
      </c>
      <c r="B35" s="20" t="s">
        <v>80</v>
      </c>
      <c r="C35" s="28">
        <v>18665.63</v>
      </c>
      <c r="E35" s="9">
        <f t="shared" si="0"/>
        <v>270.651635</v>
      </c>
      <c r="F35" s="9">
        <f t="shared" si="1"/>
        <v>1157.2690600000001</v>
      </c>
      <c r="G35" s="9">
        <f t="shared" si="2"/>
        <v>1675.2402925000001</v>
      </c>
      <c r="H35" s="9">
        <v>492.42</v>
      </c>
      <c r="I35" s="9">
        <v>5908.98</v>
      </c>
      <c r="J35" s="9">
        <v>0</v>
      </c>
      <c r="K35" s="9">
        <v>285.20999999999998</v>
      </c>
      <c r="L35" s="9">
        <v>0</v>
      </c>
      <c r="M35" s="9">
        <v>88.84</v>
      </c>
      <c r="N35" s="9">
        <v>3</v>
      </c>
      <c r="O35" s="9">
        <f t="shared" si="5"/>
        <v>36</v>
      </c>
      <c r="P35" s="9">
        <f t="shared" si="6"/>
        <v>9422.1909874999983</v>
      </c>
      <c r="Q35" s="9">
        <f t="shared" si="3"/>
        <v>28087.820987499999</v>
      </c>
      <c r="R35" s="42">
        <v>14</v>
      </c>
    </row>
    <row r="36" spans="1:19" ht="18" customHeight="1" x14ac:dyDescent="0.25">
      <c r="A36" s="17" t="s">
        <v>30</v>
      </c>
      <c r="B36" s="20" t="s">
        <v>50</v>
      </c>
      <c r="C36" s="29">
        <v>25400.400000000001</v>
      </c>
      <c r="E36" s="9">
        <f t="shared" si="0"/>
        <v>368.30579999999998</v>
      </c>
      <c r="F36" s="9">
        <f t="shared" si="1"/>
        <v>1574.8248000000001</v>
      </c>
      <c r="G36" s="9">
        <f t="shared" si="2"/>
        <v>2279.6859000000004</v>
      </c>
      <c r="H36" s="9">
        <v>0</v>
      </c>
      <c r="I36" s="9">
        <f t="shared" si="10"/>
        <v>0</v>
      </c>
      <c r="J36" s="9">
        <v>0</v>
      </c>
      <c r="K36" s="9">
        <f t="shared" si="8"/>
        <v>0</v>
      </c>
      <c r="L36" s="9">
        <v>0</v>
      </c>
      <c r="M36" s="9">
        <f t="shared" si="4"/>
        <v>0</v>
      </c>
      <c r="N36" s="9">
        <v>3.8</v>
      </c>
      <c r="O36" s="9">
        <f t="shared" si="5"/>
        <v>45.599999999999994</v>
      </c>
      <c r="P36" s="9">
        <f t="shared" si="6"/>
        <v>4268.4165000000012</v>
      </c>
      <c r="Q36" s="9">
        <f t="shared" si="3"/>
        <v>29668.816500000001</v>
      </c>
      <c r="R36" s="42">
        <v>14</v>
      </c>
    </row>
    <row r="37" spans="1:19" ht="18" customHeight="1" x14ac:dyDescent="0.25">
      <c r="A37" s="15" t="s">
        <v>31</v>
      </c>
      <c r="B37" s="25" t="s">
        <v>46</v>
      </c>
      <c r="C37" s="30">
        <v>32240</v>
      </c>
      <c r="E37" s="9">
        <f t="shared" si="0"/>
        <v>467.47999999999996</v>
      </c>
      <c r="F37" s="9">
        <f t="shared" si="1"/>
        <v>1998.8799999999999</v>
      </c>
      <c r="G37" s="9">
        <f t="shared" si="2"/>
        <v>2893.54</v>
      </c>
      <c r="H37" s="9">
        <v>0</v>
      </c>
      <c r="I37" s="9">
        <f t="shared" si="10"/>
        <v>0</v>
      </c>
      <c r="J37" s="9">
        <v>36.92</v>
      </c>
      <c r="K37" s="9">
        <f t="shared" si="8"/>
        <v>443.04</v>
      </c>
      <c r="L37" s="9">
        <v>11.5</v>
      </c>
      <c r="M37" s="9">
        <f t="shared" si="4"/>
        <v>138</v>
      </c>
      <c r="N37" s="9">
        <v>4.34</v>
      </c>
      <c r="O37" s="9">
        <f t="shared" si="5"/>
        <v>52.08</v>
      </c>
      <c r="P37" s="9">
        <f t="shared" si="6"/>
        <v>5993.0199999999995</v>
      </c>
      <c r="Q37" s="9">
        <f t="shared" si="3"/>
        <v>38233.019999999997</v>
      </c>
      <c r="R37" s="42">
        <v>14</v>
      </c>
      <c r="S37" s="42">
        <v>10</v>
      </c>
    </row>
    <row r="38" spans="1:19" ht="18" customHeight="1" x14ac:dyDescent="0.25">
      <c r="A38" s="16" t="s">
        <v>68</v>
      </c>
      <c r="B38" s="39" t="s">
        <v>74</v>
      </c>
      <c r="C38" s="28">
        <v>45000</v>
      </c>
      <c r="E38" s="9">
        <f t="shared" si="0"/>
        <v>652.5</v>
      </c>
      <c r="F38" s="9">
        <f t="shared" si="1"/>
        <v>2790</v>
      </c>
      <c r="G38" s="9">
        <f t="shared" si="2"/>
        <v>4038.75</v>
      </c>
      <c r="H38" s="9">
        <v>886.4</v>
      </c>
      <c r="I38" s="9">
        <f t="shared" si="10"/>
        <v>10636.8</v>
      </c>
      <c r="J38" s="9">
        <v>36.92</v>
      </c>
      <c r="K38" s="9">
        <f t="shared" si="8"/>
        <v>443.04</v>
      </c>
      <c r="L38" s="9">
        <v>11.5</v>
      </c>
      <c r="M38" s="9">
        <f t="shared" si="4"/>
        <v>138</v>
      </c>
      <c r="N38" s="9">
        <v>15.2</v>
      </c>
      <c r="O38" s="9">
        <f t="shared" si="5"/>
        <v>182.39999999999998</v>
      </c>
      <c r="P38" s="9">
        <f t="shared" si="6"/>
        <v>18881.490000000002</v>
      </c>
      <c r="Q38" s="9">
        <f t="shared" si="3"/>
        <v>63881.490000000005</v>
      </c>
      <c r="R38" s="42">
        <v>14</v>
      </c>
    </row>
    <row r="39" spans="1:19" ht="18" customHeight="1" x14ac:dyDescent="0.25">
      <c r="A39" s="12" t="s">
        <v>32</v>
      </c>
      <c r="B39" s="20" t="s">
        <v>53</v>
      </c>
      <c r="C39" s="29">
        <v>31520</v>
      </c>
      <c r="E39" s="9">
        <f t="shared" si="0"/>
        <v>457.03999999999996</v>
      </c>
      <c r="F39" s="9">
        <f t="shared" si="1"/>
        <v>1954.24</v>
      </c>
      <c r="G39" s="9">
        <f t="shared" si="2"/>
        <v>2828.92</v>
      </c>
      <c r="H39" s="9">
        <v>0</v>
      </c>
      <c r="I39" s="9">
        <v>9799.06</v>
      </c>
      <c r="J39" s="9">
        <v>36.92</v>
      </c>
      <c r="K39" s="9">
        <f t="shared" si="8"/>
        <v>443.04</v>
      </c>
      <c r="L39" s="9">
        <v>11.5</v>
      </c>
      <c r="M39" s="9">
        <f t="shared" si="4"/>
        <v>138</v>
      </c>
      <c r="N39" s="9">
        <v>4.8600000000000003</v>
      </c>
      <c r="O39" s="9">
        <f t="shared" si="5"/>
        <v>58.320000000000007</v>
      </c>
      <c r="P39" s="9">
        <f t="shared" si="6"/>
        <v>15678.619999999999</v>
      </c>
      <c r="Q39" s="9">
        <f t="shared" si="3"/>
        <v>47198.619999999995</v>
      </c>
      <c r="R39" s="42">
        <v>14</v>
      </c>
    </row>
    <row r="40" spans="1:19" ht="18" customHeight="1" x14ac:dyDescent="0.25">
      <c r="A40" s="12" t="s">
        <v>33</v>
      </c>
      <c r="B40" s="20" t="s">
        <v>79</v>
      </c>
      <c r="C40" s="29">
        <v>24015.25</v>
      </c>
      <c r="E40" s="9">
        <f t="shared" si="0"/>
        <v>348.22112499999997</v>
      </c>
      <c r="F40" s="9">
        <f t="shared" si="1"/>
        <v>1488.9455</v>
      </c>
      <c r="G40" s="9">
        <f t="shared" si="2"/>
        <v>2155.3686875000003</v>
      </c>
      <c r="H40" s="9">
        <v>0</v>
      </c>
      <c r="I40" s="9">
        <f t="shared" si="10"/>
        <v>0</v>
      </c>
      <c r="J40" s="9">
        <v>0</v>
      </c>
      <c r="K40" s="9">
        <f t="shared" si="8"/>
        <v>0</v>
      </c>
      <c r="L40" s="9">
        <v>0</v>
      </c>
      <c r="M40" s="9">
        <f t="shared" si="4"/>
        <v>0</v>
      </c>
      <c r="N40" s="9">
        <v>0</v>
      </c>
      <c r="O40" s="9">
        <f t="shared" si="5"/>
        <v>0</v>
      </c>
      <c r="P40" s="9">
        <f t="shared" si="6"/>
        <v>3992.5353125000001</v>
      </c>
      <c r="Q40" s="9">
        <f t="shared" si="3"/>
        <v>28007.7853125</v>
      </c>
      <c r="R40" s="42">
        <v>14</v>
      </c>
    </row>
    <row r="41" spans="1:19" ht="18" customHeight="1" x14ac:dyDescent="0.25">
      <c r="A41" s="33" t="s">
        <v>34</v>
      </c>
      <c r="B41" s="20" t="s">
        <v>79</v>
      </c>
      <c r="C41" s="30">
        <v>24015.25</v>
      </c>
      <c r="E41" s="9">
        <f t="shared" si="0"/>
        <v>348.22112499999997</v>
      </c>
      <c r="F41" s="9">
        <f t="shared" si="1"/>
        <v>1488.9455</v>
      </c>
      <c r="G41" s="9">
        <f t="shared" si="2"/>
        <v>2155.3686875000003</v>
      </c>
      <c r="H41" s="9">
        <v>0</v>
      </c>
      <c r="I41" s="9">
        <v>0</v>
      </c>
      <c r="J41" s="9">
        <v>0</v>
      </c>
      <c r="K41" s="9">
        <v>319.95999999999998</v>
      </c>
      <c r="L41" s="9">
        <v>0</v>
      </c>
      <c r="M41" s="9">
        <v>99.66</v>
      </c>
      <c r="N41" s="9">
        <v>3.8</v>
      </c>
      <c r="O41" s="9">
        <f t="shared" si="5"/>
        <v>45.599999999999994</v>
      </c>
      <c r="P41" s="9">
        <f t="shared" si="6"/>
        <v>4457.7553125000004</v>
      </c>
      <c r="Q41" s="9">
        <f t="shared" si="3"/>
        <v>28473.005312500001</v>
      </c>
      <c r="R41" s="42">
        <v>14</v>
      </c>
    </row>
    <row r="42" spans="1:19" ht="18" customHeight="1" x14ac:dyDescent="0.25">
      <c r="A42" s="16" t="s">
        <v>45</v>
      </c>
      <c r="B42" s="39" t="s">
        <v>56</v>
      </c>
      <c r="C42" s="28">
        <v>72173.098790999997</v>
      </c>
      <c r="D42" s="32"/>
      <c r="E42" s="9">
        <f t="shared" si="0"/>
        <v>1046.5099324695</v>
      </c>
      <c r="F42" s="9">
        <f t="shared" si="1"/>
        <v>4474.732125042</v>
      </c>
      <c r="G42" s="9">
        <f t="shared" si="2"/>
        <v>6477.5356164922505</v>
      </c>
      <c r="H42" s="9">
        <v>816.58</v>
      </c>
      <c r="I42" s="9">
        <f t="shared" si="10"/>
        <v>9798.9600000000009</v>
      </c>
      <c r="J42" s="9">
        <v>36.92</v>
      </c>
      <c r="K42" s="9">
        <f t="shared" si="8"/>
        <v>443.04</v>
      </c>
      <c r="L42" s="9">
        <v>11.5</v>
      </c>
      <c r="M42" s="9">
        <f t="shared" si="4"/>
        <v>138</v>
      </c>
      <c r="N42" s="9">
        <v>10.26</v>
      </c>
      <c r="O42" s="9">
        <f t="shared" si="5"/>
        <v>123.12</v>
      </c>
      <c r="P42" s="9">
        <f t="shared" si="6"/>
        <v>22501.897674003751</v>
      </c>
      <c r="Q42" s="9">
        <f t="shared" si="3"/>
        <v>94674.996465003744</v>
      </c>
      <c r="R42" s="42">
        <v>14</v>
      </c>
      <c r="S42" s="43"/>
    </row>
    <row r="43" spans="1:19" ht="18" customHeight="1" x14ac:dyDescent="0.25">
      <c r="A43" s="17" t="s">
        <v>35</v>
      </c>
      <c r="B43" s="21" t="s">
        <v>47</v>
      </c>
      <c r="C43" s="28">
        <v>17820</v>
      </c>
      <c r="E43" s="9">
        <f t="shared" si="0"/>
        <v>258.39</v>
      </c>
      <c r="F43" s="9">
        <f t="shared" si="1"/>
        <v>1104.8399999999999</v>
      </c>
      <c r="G43" s="9">
        <f t="shared" si="2"/>
        <v>1599.345</v>
      </c>
      <c r="H43" s="9">
        <v>0</v>
      </c>
      <c r="I43" s="9">
        <f t="shared" si="10"/>
        <v>0</v>
      </c>
      <c r="J43" s="9">
        <v>0</v>
      </c>
      <c r="K43" s="9">
        <f t="shared" si="8"/>
        <v>0</v>
      </c>
      <c r="L43" s="9">
        <v>0</v>
      </c>
      <c r="M43" s="9">
        <f t="shared" si="4"/>
        <v>0</v>
      </c>
      <c r="N43" s="9">
        <v>3.8</v>
      </c>
      <c r="O43" s="9">
        <f t="shared" si="5"/>
        <v>45.599999999999994</v>
      </c>
      <c r="P43" s="9">
        <f t="shared" si="6"/>
        <v>3008.1749999999997</v>
      </c>
      <c r="Q43" s="9">
        <f t="shared" si="3"/>
        <v>20828.174999999999</v>
      </c>
      <c r="R43" s="42">
        <v>14</v>
      </c>
    </row>
    <row r="44" spans="1:19" ht="18" customHeight="1" x14ac:dyDescent="0.25">
      <c r="A44" s="33" t="s">
        <v>69</v>
      </c>
      <c r="B44" s="41" t="s">
        <v>75</v>
      </c>
      <c r="C44" s="30">
        <v>67000</v>
      </c>
      <c r="E44" s="9">
        <f t="shared" si="0"/>
        <v>971.49999999999989</v>
      </c>
      <c r="F44" s="9">
        <f t="shared" si="1"/>
        <v>4154</v>
      </c>
      <c r="G44" s="9">
        <f t="shared" si="2"/>
        <v>6013.25</v>
      </c>
      <c r="H44" s="9">
        <v>886.4</v>
      </c>
      <c r="I44" s="9">
        <f t="shared" si="10"/>
        <v>10636.8</v>
      </c>
      <c r="J44" s="9">
        <v>36.92</v>
      </c>
      <c r="K44" s="9">
        <f t="shared" si="8"/>
        <v>443.04</v>
      </c>
      <c r="L44" s="9">
        <v>11.5</v>
      </c>
      <c r="M44" s="9">
        <f t="shared" si="4"/>
        <v>138</v>
      </c>
      <c r="N44" s="9">
        <v>15.2</v>
      </c>
      <c r="O44" s="9">
        <f t="shared" si="5"/>
        <v>182.39999999999998</v>
      </c>
      <c r="P44" s="9">
        <f t="shared" si="6"/>
        <v>22538.99</v>
      </c>
      <c r="Q44" s="9">
        <f t="shared" si="3"/>
        <v>89538.99</v>
      </c>
      <c r="R44" s="42">
        <v>14</v>
      </c>
      <c r="S44" s="42">
        <v>10</v>
      </c>
    </row>
    <row r="45" spans="1:19" ht="18" customHeight="1" x14ac:dyDescent="0.25">
      <c r="A45" s="34" t="s">
        <v>36</v>
      </c>
      <c r="B45" s="26" t="s">
        <v>51</v>
      </c>
      <c r="C45" s="29">
        <v>15853.125</v>
      </c>
      <c r="E45" s="9">
        <f t="shared" si="0"/>
        <v>229.87031249999998</v>
      </c>
      <c r="F45" s="9">
        <f t="shared" si="1"/>
        <v>982.89374999999995</v>
      </c>
      <c r="G45" s="9">
        <f t="shared" si="2"/>
        <v>1422.8179687500001</v>
      </c>
      <c r="H45" s="9">
        <v>0</v>
      </c>
      <c r="I45" s="9">
        <f t="shared" si="10"/>
        <v>0</v>
      </c>
      <c r="J45" s="9">
        <v>0</v>
      </c>
      <c r="K45" s="9">
        <f t="shared" si="8"/>
        <v>0</v>
      </c>
      <c r="L45" s="9">
        <v>0</v>
      </c>
      <c r="M45" s="9">
        <f t="shared" si="4"/>
        <v>0</v>
      </c>
      <c r="N45" s="9">
        <v>3.8</v>
      </c>
      <c r="O45" s="9">
        <f t="shared" si="5"/>
        <v>45.599999999999994</v>
      </c>
      <c r="P45" s="9">
        <f t="shared" si="6"/>
        <v>2681.1820312499999</v>
      </c>
      <c r="Q45" s="9">
        <f t="shared" si="3"/>
        <v>18534.307031249999</v>
      </c>
      <c r="R45" s="42">
        <v>14</v>
      </c>
    </row>
    <row r="46" spans="1:19" ht="18" customHeight="1" x14ac:dyDescent="0.25">
      <c r="A46" s="35" t="s">
        <v>37</v>
      </c>
      <c r="B46" s="24" t="s">
        <v>51</v>
      </c>
      <c r="C46" s="29">
        <v>14278.5</v>
      </c>
      <c r="E46" s="9">
        <f t="shared" si="0"/>
        <v>207.03824999999998</v>
      </c>
      <c r="F46" s="9">
        <f t="shared" si="1"/>
        <v>885.26699999999994</v>
      </c>
      <c r="G46" s="9">
        <f t="shared" si="2"/>
        <v>1281.495375</v>
      </c>
      <c r="H46" s="9">
        <v>0</v>
      </c>
      <c r="I46" s="9">
        <f t="shared" si="10"/>
        <v>0</v>
      </c>
      <c r="J46" s="9">
        <v>0</v>
      </c>
      <c r="K46" s="9">
        <f t="shared" si="8"/>
        <v>0</v>
      </c>
      <c r="L46" s="9">
        <v>0</v>
      </c>
      <c r="M46" s="9">
        <f t="shared" si="4"/>
        <v>0</v>
      </c>
      <c r="N46" s="9">
        <v>3.8</v>
      </c>
      <c r="O46" s="9">
        <f t="shared" si="5"/>
        <v>45.599999999999994</v>
      </c>
      <c r="P46" s="9">
        <f t="shared" si="6"/>
        <v>2419.4006249999998</v>
      </c>
      <c r="Q46" s="9">
        <f t="shared" si="3"/>
        <v>16697.900624999998</v>
      </c>
      <c r="R46" s="42">
        <v>14</v>
      </c>
    </row>
    <row r="47" spans="1:19" s="32" customFormat="1" ht="18" customHeight="1" x14ac:dyDescent="0.25">
      <c r="A47" s="36" t="s">
        <v>38</v>
      </c>
      <c r="B47" s="40" t="s">
        <v>46</v>
      </c>
      <c r="C47" s="28">
        <v>32240</v>
      </c>
      <c r="D47"/>
      <c r="E47" s="9">
        <f t="shared" si="0"/>
        <v>467.47999999999996</v>
      </c>
      <c r="F47" s="9">
        <f t="shared" si="1"/>
        <v>1998.8799999999999</v>
      </c>
      <c r="G47" s="9">
        <f t="shared" si="2"/>
        <v>2893.54</v>
      </c>
      <c r="H47" s="9">
        <v>816.58</v>
      </c>
      <c r="I47" s="9">
        <f t="shared" si="10"/>
        <v>9798.9600000000009</v>
      </c>
      <c r="J47" s="9">
        <v>36.92</v>
      </c>
      <c r="K47" s="9">
        <f t="shared" si="8"/>
        <v>443.04</v>
      </c>
      <c r="L47" s="9">
        <v>11.5</v>
      </c>
      <c r="M47" s="9">
        <f t="shared" si="4"/>
        <v>138</v>
      </c>
      <c r="N47" s="9">
        <v>4.0999999999999996</v>
      </c>
      <c r="O47" s="9">
        <f t="shared" si="5"/>
        <v>49.199999999999996</v>
      </c>
      <c r="P47" s="9">
        <f t="shared" si="6"/>
        <v>15789.100000000002</v>
      </c>
      <c r="Q47" s="9">
        <f t="shared" si="3"/>
        <v>48029.100000000006</v>
      </c>
      <c r="R47" s="42">
        <v>14</v>
      </c>
      <c r="S47" s="42">
        <v>10</v>
      </c>
    </row>
    <row r="48" spans="1:19" ht="18" customHeight="1" x14ac:dyDescent="0.25">
      <c r="A48" s="31" t="s">
        <v>39</v>
      </c>
      <c r="B48" s="37" t="s">
        <v>49</v>
      </c>
      <c r="C48" s="28">
        <v>28331.68</v>
      </c>
      <c r="E48" s="9">
        <f t="shared" si="0"/>
        <v>410.80935999999997</v>
      </c>
      <c r="F48" s="9">
        <f t="shared" si="1"/>
        <v>1756.5641599999999</v>
      </c>
      <c r="G48" s="9">
        <f t="shared" si="2"/>
        <v>2542.7682800000002</v>
      </c>
      <c r="H48" s="9">
        <v>0</v>
      </c>
      <c r="I48" s="9">
        <v>4891.4399999999996</v>
      </c>
      <c r="J48" s="9">
        <v>0</v>
      </c>
      <c r="K48" s="9">
        <f t="shared" si="8"/>
        <v>0</v>
      </c>
      <c r="L48" s="9">
        <v>0</v>
      </c>
      <c r="M48" s="9">
        <f t="shared" si="4"/>
        <v>0</v>
      </c>
      <c r="N48" s="9">
        <v>4.0199999999999996</v>
      </c>
      <c r="O48" s="9">
        <f t="shared" si="5"/>
        <v>48.239999999999995</v>
      </c>
      <c r="P48" s="9">
        <f t="shared" si="6"/>
        <v>9649.8217999999997</v>
      </c>
      <c r="Q48" s="9">
        <f t="shared" si="3"/>
        <v>37981.501799999998</v>
      </c>
      <c r="R48" s="42">
        <v>14</v>
      </c>
    </row>
    <row r="49" spans="1:18" ht="18" customHeight="1" x14ac:dyDescent="0.25">
      <c r="A49" s="31" t="s">
        <v>40</v>
      </c>
      <c r="B49" s="37" t="s">
        <v>47</v>
      </c>
      <c r="C49" s="29">
        <v>18711</v>
      </c>
      <c r="E49" s="9">
        <f t="shared" si="0"/>
        <v>271.30949999999996</v>
      </c>
      <c r="F49" s="9">
        <f t="shared" si="1"/>
        <v>1160.0819999999999</v>
      </c>
      <c r="G49" s="9">
        <f t="shared" si="2"/>
        <v>1679.3122499999999</v>
      </c>
      <c r="H49" s="9">
        <v>0</v>
      </c>
      <c r="I49" s="9">
        <f t="shared" si="10"/>
        <v>0</v>
      </c>
      <c r="J49" s="9">
        <v>0</v>
      </c>
      <c r="K49" s="9">
        <f t="shared" si="8"/>
        <v>0</v>
      </c>
      <c r="L49" s="9">
        <v>0</v>
      </c>
      <c r="M49" s="9">
        <f t="shared" si="4"/>
        <v>0</v>
      </c>
      <c r="N49" s="9">
        <v>3.8</v>
      </c>
      <c r="O49" s="9">
        <f t="shared" si="5"/>
        <v>45.599999999999994</v>
      </c>
      <c r="P49" s="9">
        <f t="shared" si="6"/>
        <v>3156.3037499999996</v>
      </c>
      <c r="Q49" s="9">
        <f t="shared" si="3"/>
        <v>21867.303749999999</v>
      </c>
      <c r="R49" s="42">
        <v>14</v>
      </c>
    </row>
    <row r="50" spans="1:18" ht="18" customHeight="1" x14ac:dyDescent="0.25">
      <c r="A50" s="36" t="s">
        <v>41</v>
      </c>
      <c r="B50" s="40" t="s">
        <v>55</v>
      </c>
      <c r="C50" s="29">
        <v>18239</v>
      </c>
      <c r="E50" s="9">
        <f t="shared" si="0"/>
        <v>264.46549999999996</v>
      </c>
      <c r="F50" s="9">
        <f t="shared" si="1"/>
        <v>1130.818</v>
      </c>
      <c r="G50" s="9">
        <f t="shared" si="2"/>
        <v>1636.9502499999999</v>
      </c>
      <c r="H50" s="9">
        <v>0</v>
      </c>
      <c r="I50" s="9">
        <f t="shared" si="10"/>
        <v>0</v>
      </c>
      <c r="J50" s="9">
        <v>0</v>
      </c>
      <c r="K50" s="9">
        <f t="shared" si="8"/>
        <v>0</v>
      </c>
      <c r="L50" s="9">
        <v>0</v>
      </c>
      <c r="M50" s="9">
        <f t="shared" si="4"/>
        <v>0</v>
      </c>
      <c r="N50" s="9">
        <v>3.8</v>
      </c>
      <c r="O50" s="9">
        <f t="shared" si="5"/>
        <v>45.599999999999994</v>
      </c>
      <c r="P50" s="9">
        <f t="shared" si="6"/>
        <v>3077.8337499999998</v>
      </c>
      <c r="Q50" s="9">
        <f t="shared" si="3"/>
        <v>21316.833749999998</v>
      </c>
      <c r="R50" s="42">
        <v>14</v>
      </c>
    </row>
    <row r="51" spans="1:18" ht="18" customHeight="1" x14ac:dyDescent="0.25">
      <c r="A51" s="31" t="s">
        <v>42</v>
      </c>
      <c r="B51" s="37" t="s">
        <v>49</v>
      </c>
      <c r="C51" s="28">
        <v>16051.2</v>
      </c>
      <c r="E51" s="9">
        <f t="shared" si="0"/>
        <v>232.7424</v>
      </c>
      <c r="F51" s="9">
        <f t="shared" si="1"/>
        <v>995.17439999999999</v>
      </c>
      <c r="G51" s="9">
        <f t="shared" si="2"/>
        <v>1440.5952000000002</v>
      </c>
      <c r="H51" s="9">
        <v>0</v>
      </c>
      <c r="I51" s="9">
        <v>0</v>
      </c>
      <c r="J51" s="9">
        <v>0</v>
      </c>
      <c r="K51" s="9">
        <v>170.65</v>
      </c>
      <c r="L51" s="9">
        <v>0</v>
      </c>
      <c r="M51" s="9">
        <v>53.15</v>
      </c>
      <c r="N51" s="9">
        <v>3.8</v>
      </c>
      <c r="O51" s="9">
        <f t="shared" si="5"/>
        <v>45.599999999999994</v>
      </c>
      <c r="P51" s="9">
        <f t="shared" si="6"/>
        <v>2937.9120000000003</v>
      </c>
      <c r="Q51" s="9">
        <f t="shared" si="3"/>
        <v>18989.112000000001</v>
      </c>
      <c r="R51" s="42">
        <v>14</v>
      </c>
    </row>
    <row r="52" spans="1:18" ht="18" customHeight="1" x14ac:dyDescent="0.25">
      <c r="A52" s="31" t="s">
        <v>43</v>
      </c>
      <c r="B52" s="37" t="s">
        <v>81</v>
      </c>
      <c r="C52" s="29">
        <v>26224</v>
      </c>
      <c r="E52" s="9">
        <f t="shared" si="0"/>
        <v>380.24799999999999</v>
      </c>
      <c r="F52" s="9">
        <f t="shared" si="1"/>
        <v>1625.8879999999999</v>
      </c>
      <c r="G52" s="9">
        <f t="shared" si="2"/>
        <v>2353.6040000000003</v>
      </c>
      <c r="H52" s="9">
        <v>0</v>
      </c>
      <c r="I52" s="9">
        <f t="shared" si="10"/>
        <v>0</v>
      </c>
      <c r="J52" s="9">
        <v>0</v>
      </c>
      <c r="K52" s="9">
        <f t="shared" si="8"/>
        <v>0</v>
      </c>
      <c r="L52" s="9">
        <v>0</v>
      </c>
      <c r="M52" s="9">
        <f t="shared" si="4"/>
        <v>0</v>
      </c>
      <c r="N52" s="9">
        <v>3.8</v>
      </c>
      <c r="O52" s="9">
        <f t="shared" si="5"/>
        <v>45.599999999999994</v>
      </c>
      <c r="P52" s="9">
        <f t="shared" si="6"/>
        <v>4405.34</v>
      </c>
      <c r="Q52" s="9">
        <f t="shared" si="3"/>
        <v>30629.34</v>
      </c>
      <c r="R52" s="42">
        <v>14</v>
      </c>
    </row>
  </sheetData>
  <sortState ref="A5:R57">
    <sortCondition ref="A5:A5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L5" sqref="L5"/>
    </sheetView>
  </sheetViews>
  <sheetFormatPr defaultRowHeight="15" x14ac:dyDescent="0.25"/>
  <cols>
    <col min="1" max="1" width="24.5703125" bestFit="1" customWidth="1"/>
    <col min="2" max="2" width="28.7109375" bestFit="1" customWidth="1"/>
    <col min="3" max="3" width="11.140625" bestFit="1" customWidth="1"/>
    <col min="4" max="10" width="9.140625" customWidth="1"/>
    <col min="11" max="11" width="11" customWidth="1"/>
    <col min="12" max="12" width="14" bestFit="1" customWidth="1"/>
    <col min="13" max="13" width="10.7109375" style="42" customWidth="1"/>
    <col min="14" max="14" width="9.140625" style="42"/>
  </cols>
  <sheetData>
    <row r="1" spans="1:16" ht="21" x14ac:dyDescent="0.25">
      <c r="A1" s="58" t="s">
        <v>89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ht="21" x14ac:dyDescent="0.25">
      <c r="A2" s="58" t="s">
        <v>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4" spans="1:16" s="3" customFormat="1" ht="45" x14ac:dyDescent="0.25">
      <c r="A4" s="1" t="s">
        <v>0</v>
      </c>
      <c r="B4" s="2" t="s">
        <v>1</v>
      </c>
      <c r="C4" s="2" t="s">
        <v>91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78</v>
      </c>
      <c r="K4" s="2" t="s">
        <v>9</v>
      </c>
      <c r="L4" s="2" t="s">
        <v>88</v>
      </c>
      <c r="M4" s="44" t="s">
        <v>87</v>
      </c>
      <c r="N4" s="45" t="s">
        <v>86</v>
      </c>
    </row>
    <row r="5" spans="1:16" s="32" customFormat="1" ht="24.75" customHeight="1" x14ac:dyDescent="0.25">
      <c r="A5" s="50" t="s">
        <v>70</v>
      </c>
      <c r="B5" s="51" t="s">
        <v>76</v>
      </c>
      <c r="C5" s="52">
        <v>66592</v>
      </c>
      <c r="D5" s="54">
        <v>965.58</v>
      </c>
      <c r="E5" s="54">
        <v>4128.7</v>
      </c>
      <c r="F5" s="54">
        <v>5976.63</v>
      </c>
      <c r="G5" s="54">
        <v>9798.84</v>
      </c>
      <c r="H5" s="54">
        <v>443.04</v>
      </c>
      <c r="I5" s="54">
        <v>138</v>
      </c>
      <c r="J5" s="54">
        <v>182.39999999999998</v>
      </c>
      <c r="K5" s="54">
        <v>21633.200000000001</v>
      </c>
      <c r="L5" s="54">
        <v>88225.2</v>
      </c>
      <c r="M5" s="53">
        <v>14</v>
      </c>
      <c r="N5" s="53">
        <v>20</v>
      </c>
      <c r="O5"/>
      <c r="P5"/>
    </row>
    <row r="6" spans="1:16" ht="24.75" customHeight="1" x14ac:dyDescent="0.25">
      <c r="A6" s="46" t="s">
        <v>67</v>
      </c>
      <c r="B6" s="47" t="s">
        <v>73</v>
      </c>
      <c r="C6" s="48">
        <v>89250</v>
      </c>
      <c r="D6" s="55">
        <v>1294.125</v>
      </c>
      <c r="E6" s="55">
        <v>5533.5</v>
      </c>
      <c r="F6" s="55">
        <v>8010.1875</v>
      </c>
      <c r="G6" s="55">
        <v>10733.76</v>
      </c>
      <c r="H6" s="55">
        <v>443.04</v>
      </c>
      <c r="I6" s="55">
        <v>138</v>
      </c>
      <c r="J6" s="55">
        <v>182.39999999999998</v>
      </c>
      <c r="K6" s="55">
        <v>26335.012500000004</v>
      </c>
      <c r="L6" s="55">
        <v>115585.01250000001</v>
      </c>
      <c r="M6" s="49">
        <v>14</v>
      </c>
      <c r="N6" s="49">
        <v>15</v>
      </c>
    </row>
    <row r="7" spans="1:16" ht="24.75" customHeight="1" x14ac:dyDescent="0.25">
      <c r="A7" s="46" t="s">
        <v>66</v>
      </c>
      <c r="B7" s="47" t="s">
        <v>72</v>
      </c>
      <c r="C7" s="48">
        <v>99545</v>
      </c>
      <c r="D7" s="55">
        <v>1443.4024999999999</v>
      </c>
      <c r="E7" s="55">
        <v>6171.79</v>
      </c>
      <c r="F7" s="55">
        <v>8934.1637499999997</v>
      </c>
      <c r="G7" s="55">
        <v>25198.351999999999</v>
      </c>
      <c r="H7" s="55">
        <v>852.72</v>
      </c>
      <c r="I7" s="55">
        <v>288.95999999999998</v>
      </c>
      <c r="J7" s="55">
        <v>182.39999999999998</v>
      </c>
      <c r="K7" s="55">
        <v>43071.788249999998</v>
      </c>
      <c r="L7" s="55">
        <v>142616.78824999998</v>
      </c>
      <c r="M7" s="49">
        <v>14</v>
      </c>
      <c r="N7" s="49">
        <v>15</v>
      </c>
    </row>
    <row r="8" spans="1:16" ht="24.75" customHeight="1" x14ac:dyDescent="0.25">
      <c r="A8" s="46" t="s">
        <v>45</v>
      </c>
      <c r="B8" s="47" t="s">
        <v>93</v>
      </c>
      <c r="C8" s="48">
        <v>72173.098790999997</v>
      </c>
      <c r="D8" s="55">
        <v>1046.5099324695</v>
      </c>
      <c r="E8" s="55">
        <v>4474.732125042</v>
      </c>
      <c r="F8" s="55">
        <v>6477.5356164922505</v>
      </c>
      <c r="G8" s="55">
        <v>9798.9600000000009</v>
      </c>
      <c r="H8" s="55">
        <v>443.04</v>
      </c>
      <c r="I8" s="55">
        <v>138</v>
      </c>
      <c r="J8" s="55">
        <v>123.12</v>
      </c>
      <c r="K8" s="55">
        <v>22501.897674003751</v>
      </c>
      <c r="L8" s="55">
        <v>94674.996465003744</v>
      </c>
      <c r="M8" s="49">
        <v>14</v>
      </c>
      <c r="N8" s="49">
        <v>0</v>
      </c>
    </row>
    <row r="9" spans="1:16" ht="24.75" customHeight="1" x14ac:dyDescent="0.25">
      <c r="A9" s="46" t="s">
        <v>69</v>
      </c>
      <c r="B9" s="47" t="s">
        <v>92</v>
      </c>
      <c r="C9" s="48">
        <v>67000</v>
      </c>
      <c r="D9" s="55">
        <v>971.49999999999989</v>
      </c>
      <c r="E9" s="55">
        <v>4154</v>
      </c>
      <c r="F9" s="55">
        <v>6013.25</v>
      </c>
      <c r="G9" s="55">
        <v>10636.8</v>
      </c>
      <c r="H9" s="55">
        <v>443.04</v>
      </c>
      <c r="I9" s="55">
        <v>138</v>
      </c>
      <c r="J9" s="55">
        <v>182.39999999999998</v>
      </c>
      <c r="K9" s="55">
        <v>22538.99</v>
      </c>
      <c r="L9" s="55">
        <v>89538.99</v>
      </c>
      <c r="M9" s="49">
        <v>14</v>
      </c>
      <c r="N9" s="49">
        <v>10</v>
      </c>
    </row>
    <row r="10" spans="1:16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49"/>
      <c r="N10" s="49"/>
    </row>
    <row r="11" spans="1:16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49"/>
      <c r="N11" s="49"/>
    </row>
  </sheetData>
  <sortState ref="A49:U54">
    <sortCondition ref="A49:A54"/>
  </sortState>
  <mergeCells count="2">
    <mergeCell ref="A1:N1"/>
    <mergeCell ref="A2:N2"/>
  </mergeCells>
  <printOptions horizontalCentered="1"/>
  <pageMargins left="0" right="0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C26" sqref="C26"/>
    </sheetView>
  </sheetViews>
  <sheetFormatPr defaultRowHeight="15" x14ac:dyDescent="0.25"/>
  <cols>
    <col min="1" max="1" width="24.5703125" bestFit="1" customWidth="1"/>
    <col min="2" max="2" width="31.140625" customWidth="1"/>
    <col min="3" max="3" width="14" customWidth="1"/>
    <col min="4" max="4" width="14" bestFit="1" customWidth="1"/>
    <col min="5" max="5" width="10.7109375" style="42" customWidth="1"/>
    <col min="6" max="6" width="9.140625" style="42"/>
  </cols>
  <sheetData>
    <row r="1" spans="1:8" ht="21" x14ac:dyDescent="0.25">
      <c r="A1" s="58" t="s">
        <v>89</v>
      </c>
      <c r="B1" s="58"/>
      <c r="C1" s="58"/>
      <c r="D1" s="58"/>
      <c r="E1" s="58"/>
      <c r="F1" s="58"/>
    </row>
    <row r="2" spans="1:8" ht="21" x14ac:dyDescent="0.25">
      <c r="A2" s="58" t="s">
        <v>90</v>
      </c>
      <c r="B2" s="58"/>
      <c r="C2" s="58"/>
      <c r="D2" s="58"/>
      <c r="E2" s="58"/>
      <c r="F2" s="58"/>
    </row>
    <row r="4" spans="1:8" s="3" customFormat="1" ht="45" x14ac:dyDescent="0.25">
      <c r="A4" s="1" t="s">
        <v>0</v>
      </c>
      <c r="B4" s="2" t="s">
        <v>1</v>
      </c>
      <c r="C4" s="2" t="s">
        <v>91</v>
      </c>
      <c r="D4" s="2" t="s">
        <v>88</v>
      </c>
      <c r="E4" s="44" t="s">
        <v>87</v>
      </c>
      <c r="F4" s="45" t="s">
        <v>86</v>
      </c>
    </row>
    <row r="5" spans="1:8" s="32" customFormat="1" ht="24.75" customHeight="1" x14ac:dyDescent="0.25">
      <c r="A5" s="50" t="s">
        <v>70</v>
      </c>
      <c r="B5" s="51" t="s">
        <v>76</v>
      </c>
      <c r="C5" s="56">
        <v>66592</v>
      </c>
      <c r="D5" s="54">
        <v>88225.2</v>
      </c>
      <c r="E5" s="53">
        <v>14</v>
      </c>
      <c r="F5" s="53">
        <v>20</v>
      </c>
      <c r="G5"/>
      <c r="H5"/>
    </row>
    <row r="6" spans="1:8" ht="24.75" customHeight="1" x14ac:dyDescent="0.25">
      <c r="A6" s="46" t="s">
        <v>67</v>
      </c>
      <c r="B6" s="47" t="s">
        <v>73</v>
      </c>
      <c r="C6" s="57">
        <v>89250</v>
      </c>
      <c r="D6" s="55">
        <v>115585.01250000001</v>
      </c>
      <c r="E6" s="49">
        <v>14</v>
      </c>
      <c r="F6" s="49">
        <v>15</v>
      </c>
    </row>
    <row r="7" spans="1:8" ht="24.75" customHeight="1" x14ac:dyDescent="0.25">
      <c r="A7" s="46" t="s">
        <v>66</v>
      </c>
      <c r="B7" s="47" t="s">
        <v>72</v>
      </c>
      <c r="C7" s="57">
        <v>99545</v>
      </c>
      <c r="D7" s="55">
        <v>142616.78824999998</v>
      </c>
      <c r="E7" s="49">
        <v>14</v>
      </c>
      <c r="F7" s="49">
        <v>15</v>
      </c>
    </row>
    <row r="8" spans="1:8" ht="24.75" customHeight="1" x14ac:dyDescent="0.25">
      <c r="A8" s="46" t="s">
        <v>45</v>
      </c>
      <c r="B8" s="47" t="s">
        <v>93</v>
      </c>
      <c r="C8" s="57">
        <v>72173.098790999997</v>
      </c>
      <c r="D8" s="55">
        <v>94674.996465003744</v>
      </c>
      <c r="E8" s="49">
        <v>14</v>
      </c>
      <c r="F8" s="49">
        <v>0</v>
      </c>
    </row>
    <row r="9" spans="1:8" ht="24.75" customHeight="1" x14ac:dyDescent="0.25">
      <c r="A9" s="46" t="s">
        <v>69</v>
      </c>
      <c r="B9" s="47" t="s">
        <v>92</v>
      </c>
      <c r="C9" s="57">
        <v>67000</v>
      </c>
      <c r="D9" s="55">
        <v>89538.99</v>
      </c>
      <c r="E9" s="49">
        <v>14</v>
      </c>
      <c r="F9" s="49">
        <v>10</v>
      </c>
    </row>
    <row r="10" spans="1:8" x14ac:dyDescent="0.25">
      <c r="A10" s="8"/>
      <c r="B10" s="8"/>
      <c r="C10" s="8"/>
      <c r="D10" s="8"/>
      <c r="E10" s="49"/>
      <c r="F10" s="49"/>
    </row>
    <row r="11" spans="1:8" x14ac:dyDescent="0.25">
      <c r="A11" s="8"/>
      <c r="B11" s="8"/>
      <c r="C11" s="8"/>
      <c r="D11" s="8"/>
      <c r="E11" s="49"/>
      <c r="F11" s="49"/>
    </row>
  </sheetData>
  <mergeCells count="2">
    <mergeCell ref="A1:F1"/>
    <mergeCell ref="A2:F2"/>
  </mergeCells>
  <printOptions horizontalCentered="1"/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Final 23-24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Wester</dc:creator>
  <cp:lastModifiedBy>Diana Wester</cp:lastModifiedBy>
  <cp:lastPrinted>2023-10-03T14:37:46Z</cp:lastPrinted>
  <dcterms:created xsi:type="dcterms:W3CDTF">2023-10-02T15:33:08Z</dcterms:created>
  <dcterms:modified xsi:type="dcterms:W3CDTF">2023-10-03T15:58:11Z</dcterms:modified>
</cp:coreProperties>
</file>